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xr:revisionPtr revIDLastSave="0" documentId="13_ncr:1_{83EDDCDA-3ED7-4788-8CE6-6D865E337B14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C54" i="7" l="1"/>
  <c r="C49" i="7"/>
  <c r="C42" i="7"/>
  <c r="C30" i="7"/>
  <c r="C31" i="7"/>
  <c r="C32" i="7"/>
  <c r="C33" i="7"/>
  <c r="C34" i="7"/>
  <c r="C35" i="7"/>
  <c r="C36" i="7"/>
  <c r="C37" i="7"/>
  <c r="C29" i="7"/>
  <c r="C20" i="7"/>
  <c r="C21" i="7"/>
  <c r="C22" i="7"/>
  <c r="C23" i="7"/>
  <c r="C24" i="7"/>
  <c r="C25" i="7"/>
  <c r="C26" i="7"/>
  <c r="C27" i="7"/>
  <c r="C12" i="7"/>
  <c r="C13" i="7"/>
  <c r="C14" i="7"/>
  <c r="C15" i="7"/>
  <c r="C16" i="7"/>
  <c r="C17" i="7"/>
  <c r="C11" i="7"/>
  <c r="C19" i="7"/>
  <c r="D123" i="7"/>
  <c r="D103" i="7"/>
  <c r="D93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50" i="7"/>
  <c r="G51" i="7"/>
  <c r="G52" i="7"/>
  <c r="G53" i="7"/>
  <c r="G54" i="7"/>
  <c r="G55" i="7"/>
  <c r="G56" i="7"/>
  <c r="G57" i="7"/>
  <c r="G49" i="7"/>
  <c r="G42" i="7"/>
  <c r="G40" i="7"/>
  <c r="G41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C123" i="7"/>
  <c r="C93" i="7"/>
  <c r="C103" i="7" l="1"/>
  <c r="F6" i="2"/>
  <c r="E6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F30" i="20" l="1"/>
  <c r="G28" i="22"/>
  <c r="B30" i="20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13" i="7"/>
  <c r="D84" i="7" s="1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5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11" i="6"/>
  <c r="G12" i="6"/>
  <c r="G13" i="6"/>
  <c r="G14" i="6"/>
  <c r="G10" i="6"/>
  <c r="G9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E75" i="2"/>
  <c r="E68" i="2"/>
  <c r="E63" i="2"/>
  <c r="E57" i="2"/>
  <c r="E42" i="2"/>
  <c r="E38" i="2"/>
  <c r="E31" i="2"/>
  <c r="E27" i="2"/>
  <c r="E23" i="2"/>
  <c r="E19" i="2"/>
  <c r="E9" i="2"/>
  <c r="B60" i="2"/>
  <c r="B41" i="2"/>
  <c r="E79" i="2" l="1"/>
  <c r="E81" i="2" s="1"/>
  <c r="E47" i="2"/>
  <c r="E59" i="2" s="1"/>
  <c r="C9" i="9"/>
  <c r="E84" i="7"/>
  <c r="C9" i="7"/>
  <c r="G62" i="7"/>
  <c r="G146" i="7"/>
  <c r="G71" i="7"/>
  <c r="K20" i="4"/>
  <c r="E20" i="4"/>
  <c r="I20" i="4"/>
  <c r="C43" i="9"/>
  <c r="B43" i="9"/>
  <c r="D9" i="9"/>
  <c r="E9" i="9"/>
  <c r="G9" i="9"/>
  <c r="B9" i="9"/>
  <c r="D43" i="9"/>
  <c r="E43" i="9"/>
  <c r="G43" i="9"/>
  <c r="G123" i="7"/>
  <c r="B84" i="7"/>
  <c r="C84" i="7"/>
  <c r="G18" i="7"/>
  <c r="G38" i="7"/>
  <c r="G75" i="7"/>
  <c r="G93" i="7"/>
  <c r="G133" i="7"/>
  <c r="G150" i="7"/>
  <c r="B9" i="7"/>
  <c r="B159" i="7" s="1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D9" i="7"/>
  <c r="C70" i="6"/>
  <c r="F70" i="6"/>
  <c r="G45" i="6"/>
  <c r="G65" i="6" s="1"/>
  <c r="G41" i="6"/>
  <c r="C77" i="9" l="1"/>
  <c r="G77" i="9"/>
  <c r="E77" i="9"/>
  <c r="E159" i="7"/>
  <c r="C159" i="7"/>
  <c r="D77" i="9"/>
  <c r="F159" i="7"/>
  <c r="G9" i="7"/>
  <c r="B77" i="9"/>
  <c r="F77" i="9"/>
  <c r="D159" i="7"/>
  <c r="G84" i="7"/>
  <c r="G42" i="6"/>
  <c r="G70" i="6"/>
  <c r="G159" i="7" l="1"/>
  <c r="B38" i="2"/>
  <c r="B31" i="2"/>
  <c r="B25" i="2"/>
  <c r="B17" i="2"/>
  <c r="B9" i="2"/>
  <c r="B47" i="2" l="1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G19" i="8"/>
  <c r="G29" i="8" s="1"/>
  <c r="E19" i="8"/>
  <c r="E29" i="8"/>
  <c r="C19" i="8"/>
  <c r="C29" i="8" s="1"/>
  <c r="F19" i="8"/>
  <c r="F29" i="8" s="1"/>
  <c r="D19" i="8"/>
  <c r="D29" i="8" s="1"/>
  <c r="B19" i="8"/>
  <c r="B29" i="8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<sst xmlns="http://schemas.openxmlformats.org/spreadsheetml/2006/main" count="1023" uniqueCount="603">
  <si>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</si>
  <si>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</si>
  <si>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</si>
  <si>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</si>
  <si>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</si>
  <si>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</si>
  <si>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</si>
  <si>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</si>
  <si>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</si>
  <si>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</si>
  <si>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</si>
  <si>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</si>
  <si>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</si>
  <si>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</si>
  <si>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</si>
  <si>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</si>
  <si>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</si>
  <si>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</si>
  <si>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</si>
  <si>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</si>
  <si>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</si>
  <si>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</si>
  <si>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</si>
  <si>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</si>
  <si>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</si>
  <si>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</si>
  <si>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</si>
  <si>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</si>
  <si>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</si>
  <si>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</si>
  <si>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</si>
  <si>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</si>
  <si>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</si>
  <si>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</si>
  <si>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</si>
  <si>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</si>
  <si>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</si>
  <si>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</si>
  <si>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</si>
  <si>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</si>
  <si>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</si>
  <si>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</si>
  <si>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</si>
  <si>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</si>
  <si>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</si>
  <si>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</si>
  <si>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</si>
  <si>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</si>
  <si>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</si>
  <si>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</si>
  <si>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</si>
  <si>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</si>
  <si>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</si>
  <si>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</si>
  <si>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</si>
  <si>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</si>
  <si>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</si>
  <si>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</si>
  <si>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</si>
  <si>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</si>
  <si>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</si>
  <si>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</si>
  <si>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</si>
  <si>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</si>
  <si>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</si>
  <si>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</si>
  <si>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</si>
  <si>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</si>
  <si>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</si>
  <si>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</si>
  <si>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</si>
  <si>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</si>
  <si>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</si>
  <si>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</si>
  <si>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</si>
  <si>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</si>
  <si>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</si>
  <si>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</si>
  <si>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</si>
  <si>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</si>
  <si>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</si>
  <si>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</si>
  <si>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</si>
  <si>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</si>
  <si>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</si>
  <si>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</si>
  <si>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</si>
  <si>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</si>
  <si>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</si>
  <si>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</si>
  <si>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</si>
  <si>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</si>
  <si>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</si>
  <si>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</si>
  <si>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</si>
  <si>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</si>
  <si>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</si>
  <si>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</si>
  <si>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</si>
  <si>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</si>
  <si>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</si>
  <si>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</si>
  <si>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</si>
  <si>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</si>
  <si>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</si>
  <si>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</si>
  <si>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</si>
  <si>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</si>
  <si>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</si>
  <si>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</si>
  <si>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</si>
  <si>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</si>
  <si>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</si>
  <si>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</si>
  <si>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</si>
  <si>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</si>
  <si>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</si>
  <si>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</si>
  <si>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</si>
  <si>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</si>
  <si>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</si>
  <si>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</si>
  <si>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</si>
  <si>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</si>
  <si>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</si>
  <si>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</si>
  <si>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</si>
  <si>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</si>
  <si>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</si>
  <si>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</si>
  <si>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</si>
  <si>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</si>
  <si>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</si>
  <si>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</si>
  <si>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</si>
  <si>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</si>
  <si>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</si>
  <si>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</si>
  <si>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</si>
  <si>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</si>
  <si>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</si>
  <si>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</si>
  <si>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</si>
  <si>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</si>
  <si>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</si>
  <si>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</si>
  <si>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</si>
  <si>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</si>
  <si>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</si>
  <si>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</si>
  <si>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</si>
  <si>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</si>
  <si>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</si>
  <si>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</si>
  <si>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</si>
  <si>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</si>
  <si>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</si>
  <si>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</si>
  <si>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</si>
  <si>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</si>
  <si>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</si>
  <si>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</si>
  <si>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</si>
  <si>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</si>
  <si>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</si>
  <si>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</si>
  <si>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</si>
  <si>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</si>
  <si>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</si>
  <si>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</si>
  <si>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</si>
  <si>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</si>
  <si>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</si>
  <si>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</si>
  <si>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</si>
  <si>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</si>
  <si>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</si>
  <si>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</si>
  <si>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</si>
  <si>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</si>
  <si>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</si>
  <si>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</si>
  <si>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</si>
  <si>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</si>
  <si>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</si>
  <si>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</si>
  <si>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</si>
  <si>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</si>
  <si>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</si>
  <si>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</si>
  <si>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</si>
  <si>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</si>
  <si>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</si>
  <si>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</si>
  <si>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</si>
  <si>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</si>
  <si>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</si>
  <si>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</si>
  <si>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</si>
  <si>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</si>
  <si>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</si>
  <si>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</si>
  <si>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</si>
  <si>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</si>
  <si>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</si>
  <si>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</si>
  <si>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</si>
  <si>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</si>
  <si>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</si>
  <si>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</si>
  <si>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</si>
  <si>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</si>
  <si>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</si>
  <si>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</si>
  <si>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</si>
  <si>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</si>
  <si>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</si>
  <si>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</si>
  <si>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</si>
  <si>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</si>
  <si>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</si>
  <si>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</si>
  <si>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</si>
  <si>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</si>
  <si>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</si>
  <si>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</si>
  <si>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</si>
  <si>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</si>
  <si>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</si>
  <si>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</si>
  <si>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</si>
  <si>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</si>
  <si>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</si>
  <si>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</si>
  <si>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</si>
  <si>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</si>
  <si>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</si>
  <si>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</si>
  <si>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</si>
  <si>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</si>
  <si>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</si>
  <si>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</si>
  <si>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</si>
  <si>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</si>
  <si>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</si>
  <si>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</si>
  <si>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</si>
  <si>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</si>
  <si>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</si>
  <si>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</si>
  <si>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</si>
  <si>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</si>
  <si>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</si>
  <si>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</si>
  <si>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</si>
  <si>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</si>
  <si>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</si>
  <si>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</si>
  <si>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</si>
  <si>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</si>
  <si>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</si>
  <si>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</si>
  <si>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</si>
  <si>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</si>
  <si>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</si>
  <si>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</si>
  <si>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</si>
  <si>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</si>
  <si>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</si>
  <si>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</si>
  <si>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</si>
  <si>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</si>
  <si>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</si>
  <si>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</si>
  <si>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</si>
  <si>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</si>
  <si>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</si>
  <si>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</si>
  <si>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</si>
  <si>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</si>
  <si>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</si>
  <si>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</si>
  <si>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</si>
  <si>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</si>
  <si>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</si>
  <si>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</si>
  <si>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</si>
  <si>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</si>
  <si>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</si>
  <si>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</si>
  <si>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</si>
  <si>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</si>
  <si>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</si>
  <si>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</si>
  <si>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</si>
  <si>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</si>
  <si>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</si>
  <si>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</si>
  <si>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</si>
  <si>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</si>
  <si>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</si>
  <si>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</si>
  <si>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</si>
  <si>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</si>
  <si>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</si>
  <si>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</si>
  <si>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</si>
  <si>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</si>
  <si>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</si>
  <si>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</si>
  <si>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</si>
  <si>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</si>
  <si>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</si>
  <si>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</si>
  <si>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</si>
  <si>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</si>
  <si>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</si>
  <si>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</si>
  <si>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</si>
  <si>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</si>
  <si>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</si>
  <si>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</si>
  <si>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</si>
  <si>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</si>
  <si>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</si>
  <si>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</si>
  <si>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</si>
  <si>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</si>
  <si>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</si>
  <si>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</si>
  <si>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</si>
  <si>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</si>
  <si>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</si>
  <si>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</si>
  <si>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</si>
  <si>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</si>
  <si>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</si>
  <si>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</si>
  <si>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</si>
  <si>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</si>
  <si>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</si>
  <si>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</si>
  <si>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</si>
  <si>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</si>
  <si>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</si>
  <si>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</si>
  <si>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</si>
  <si>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</si>
  <si>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</si>
  <si>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</si>
  <si>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</si>
  <si>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</si>
  <si>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</si>
  <si>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</si>
  <si>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</si>
  <si>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</si>
  <si>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</si>
  <si>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</si>
  <si>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</si>
  <si>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</si>
  <si>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</si>
  <si>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</si>
  <si>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</si>
  <si>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</si>
  <si>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</si>
  <si>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</si>
  <si>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</si>
  <si>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</si>
  <si>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</si>
  <si>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</si>
  <si>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</si>
  <si>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</si>
  <si>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</si>
  <si>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</si>
  <si>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</si>
  <si>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</si>
  <si>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</si>
  <si>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</si>
  <si>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</si>
  <si>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</si>
  <si>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</si>
  <si>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</si>
  <si>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</si>
  <si>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</si>
  <si>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</si>
  <si>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</si>
  <si>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</si>
  <si>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</si>
  <si>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</si>
  <si>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</si>
  <si>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</si>
  <si>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</si>
  <si>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</si>
  <si>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</si>
  <si>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</si>
  <si>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</si>
  <si>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</si>
  <si>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</si>
  <si>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</si>
  <si>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</si>
  <si>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</si>
  <si>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</si>
  <si>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</si>
  <si>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</si>
  <si>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</si>
  <si>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</si>
  <si>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</si>
  <si>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</si>
  <si>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</si>
  <si>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</si>
  <si>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</si>
  <si>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</si>
  <si>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</si>
  <si>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</si>
  <si>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</si>
  <si>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</si>
  <si>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</si>
  <si>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</si>
  <si>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</si>
  <si>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</si>
  <si>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</si>
  <si>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</si>
  <si>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</si>
  <si>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</si>
  <si>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</si>
  <si>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</si>
  <si>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</si>
  <si>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</si>
  <si>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</si>
  <si>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</si>
  <si>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</si>
  <si>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</si>
  <si>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</si>
  <si>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</si>
  <si>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</si>
  <si>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</si>
  <si>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</si>
  <si>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</si>
  <si>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</si>
  <si>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</si>
  <si>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</si>
  <si>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</si>
  <si>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</si>
  <si>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</si>
  <si>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</si>
  <si>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</si>
  <si>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</si>
  <si>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</si>
  <si>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</si>
  <si>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</si>
  <si>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</si>
  <si>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</si>
  <si>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</si>
  <si>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</si>
  <si>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</si>
  <si>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</si>
  <si>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</si>
  <si>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</si>
  <si>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</si>
  <si>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</si>
  <si>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</si>
  <si>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</si>
  <si>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</si>
  <si>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</si>
  <si>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</si>
  <si>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</si>
  <si>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</si>
  <si>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</si>
  <si>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</si>
  <si>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</si>
  <si>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</si>
  <si>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</si>
  <si>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</si>
  <si>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</si>
  <si>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</si>
  <si>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</si>
  <si>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</si>
  <si>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</si>
  <si>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</si>
  <si>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</si>
  <si>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</si>
  <si>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</si>
  <si>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</si>
  <si>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</si>
  <si>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</si>
  <si>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</si>
  <si>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</si>
  <si>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</si>
  <si>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</si>
  <si>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</si>
  <si>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</si>
  <si>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</si>
  <si>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</si>
  <si>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</si>
  <si>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</si>
  <si>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</si>
  <si>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</si>
  <si>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</si>
  <si>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</si>
  <si>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</si>
  <si>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</si>
  <si>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</si>
  <si>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</si>
  <si>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</si>
  <si>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</si>
  <si>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</si>
  <si>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</si>
  <si>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</si>
  <si>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</si>
  <si>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</si>
  <si>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</si>
  <si>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</si>
  <si>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</si>
  <si>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</si>
  <si>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</si>
  <si>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</si>
  <si>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</si>
  <si>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</si>
  <si>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</si>
  <si>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</si>
  <si>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</si>
  <si>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</si>
  <si>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</si>
  <si>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</si>
  <si>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</si>
  <si>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</si>
  <si>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</si>
  <si>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</si>
  <si>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</si>
  <si>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</si>
  <si>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</si>
  <si>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</si>
  <si>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</si>
  <si>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</si>
  <si>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</si>
  <si>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</si>
  <si>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</si>
  <si>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</si>
  <si>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</si>
  <si>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</si>
  <si>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</si>
  <si>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</si>
  <si>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</si>
  <si>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</si>
  <si>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</si>
  <si>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</si>
  <si>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</si>
  <si>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</si>
  <si>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</si>
  <si>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</si>
  <si>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</si>
  <si>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</si>
  <si>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</si>
  <si>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</si>
  <si>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</si>
  <si>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</si>
  <si>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</si>
  <si>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</si>
  <si>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</si>
  <si>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</si>
  <si>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</si>
  <si>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</si>
  <si>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</si>
  <si>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</si>
  <si>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</si>
  <si>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</si>
  <si>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</si>
  <si>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</si>
  <si>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</si>
  <si>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</si>
  <si>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</si>
  <si>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</si>
  <si>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</si>
  <si>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</si>
  <si>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</si>
  <si>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</si>
  <si>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</si>
  <si>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</si>
  <si>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</si>
  <si>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</si>
  <si>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</si>
  <si>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</si>
  <si>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</si>
  <si>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</si>
  <si>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</si>
  <si>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</si>
  <si>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</si>
  <si>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</si>
  <si>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</si>
  <si>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</si>
  <si>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</si>
  <si>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</si>
  <si>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</si>
  <si>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</si>
  <si>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</si>
  <si>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</si>
  <si>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</si>
  <si>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</si>
  <si>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</si>
  <si>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EN EL MUNICIPIO DE LEÓN, GTO.</t>
  </si>
  <si>
    <t xml:space="preserve">Sistema para Desarrollo Integral de la Familia en el Municipio de León, Guanajuato 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</si>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</sst>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4" fontId="2" fillId="0" borderId="8" xfId="6" applyFont="1" applyBorder="1" applyAlignment="1">
      <alignment horizontal="right" vertic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oneda" xfId="6" builtinId="4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7DF7C7DA-88C6-48AC-AE35-8FA1685A83F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80" zoomScaleNormal="80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2" t="s">
        <v>0</v>
      </c>
      <c r="B1" s="163"/>
      <c r="C1" s="163"/>
      <c r="D1" s="163"/>
      <c r="E1" s="163"/>
      <c r="F1" s="164"/>
    </row>
    <row r="2" spans="1:6" ht="15" customHeight="1" x14ac:dyDescent="0.3">
      <c r="A2" s="110" t="s">
        <v>599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601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f>SUM(B10:B16)</f>
        <v>26645942.899999999</v>
      </c>
      <c r="C9" s="47">
        <v>17732523.330000002</v>
      </c>
      <c r="D9" s="46" t="s">
        <v>12</v>
      </c>
      <c r="E9" s="47">
        <f>SUM(E10:E18)</f>
        <v>4963429.63</v>
      </c>
      <c r="F9" s="47">
        <v>12073011.790000001</v>
      </c>
    </row>
    <row r="10" spans="1:6" x14ac:dyDescent="0.3">
      <c r="A10" s="48" t="s">
        <v>13</v>
      </c>
      <c r="B10" s="47">
        <v>66188.11</v>
      </c>
      <c r="C10" s="47">
        <v>112477</v>
      </c>
      <c r="D10" s="48" t="s">
        <v>14</v>
      </c>
      <c r="E10" s="47">
        <v>19862.97</v>
      </c>
      <c r="F10" s="47">
        <v>33442.32</v>
      </c>
    </row>
    <row r="11" spans="1:6" x14ac:dyDescent="0.3">
      <c r="A11" s="48" t="s">
        <v>15</v>
      </c>
      <c r="B11" s="47">
        <v>26063399.829999998</v>
      </c>
      <c r="C11" s="47">
        <v>17619370.98</v>
      </c>
      <c r="D11" s="48" t="s">
        <v>16</v>
      </c>
      <c r="E11" s="47">
        <v>598091.16</v>
      </c>
      <c r="F11" s="47">
        <v>4261749.9800000004</v>
      </c>
    </row>
    <row r="12" spans="1:6" x14ac:dyDescent="0.3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3">
      <c r="A13" s="48" t="s">
        <v>19</v>
      </c>
      <c r="B13" s="47">
        <v>516354.96</v>
      </c>
      <c r="C13" s="47">
        <v>675.35</v>
      </c>
      <c r="D13" s="48" t="s">
        <v>20</v>
      </c>
      <c r="E13" s="47">
        <v>0</v>
      </c>
      <c r="F13" s="47">
        <v>0</v>
      </c>
    </row>
    <row r="14" spans="1:6" x14ac:dyDescent="0.3">
      <c r="A14" s="48" t="s">
        <v>21</v>
      </c>
      <c r="B14" s="47">
        <v>0</v>
      </c>
      <c r="C14" s="47">
        <v>0</v>
      </c>
      <c r="D14" s="48" t="s">
        <v>22</v>
      </c>
      <c r="E14" s="47">
        <v>249165</v>
      </c>
      <c r="F14" s="47">
        <v>0</v>
      </c>
    </row>
    <row r="15" spans="1:6" x14ac:dyDescent="0.3">
      <c r="A15" s="48" t="s">
        <v>23</v>
      </c>
      <c r="B15" s="47">
        <v>0</v>
      </c>
      <c r="C15" s="47">
        <v>0</v>
      </c>
      <c r="D15" s="48" t="s">
        <v>24</v>
      </c>
      <c r="E15" s="47">
        <v>268071.46000000002</v>
      </c>
      <c r="F15" s="47">
        <v>675.35</v>
      </c>
    </row>
    <row r="16" spans="1:6" x14ac:dyDescent="0.3">
      <c r="A16" s="48" t="s">
        <v>25</v>
      </c>
      <c r="B16" s="47">
        <v>0</v>
      </c>
      <c r="C16" s="47">
        <v>0</v>
      </c>
      <c r="D16" s="48" t="s">
        <v>26</v>
      </c>
      <c r="E16" s="47">
        <v>3681887.53</v>
      </c>
      <c r="F16" s="47">
        <v>7460635.2199999997</v>
      </c>
    </row>
    <row r="17" spans="1:6" x14ac:dyDescent="0.3">
      <c r="A17" s="46" t="s">
        <v>27</v>
      </c>
      <c r="B17" s="47">
        <f>SUM(B18:B24)</f>
        <v>13604931.41</v>
      </c>
      <c r="C17" s="47">
        <v>26414.400000000001</v>
      </c>
      <c r="D17" s="48" t="s">
        <v>28</v>
      </c>
      <c r="E17" s="47">
        <v>0</v>
      </c>
      <c r="F17" s="47">
        <v>0</v>
      </c>
    </row>
    <row r="18" spans="1:6" x14ac:dyDescent="0.3">
      <c r="A18" s="48" t="s">
        <v>29</v>
      </c>
      <c r="B18" s="47">
        <v>0</v>
      </c>
      <c r="C18" s="47">
        <v>0</v>
      </c>
      <c r="D18" s="48" t="s">
        <v>30</v>
      </c>
      <c r="E18" s="47">
        <v>146351.51</v>
      </c>
      <c r="F18" s="47">
        <v>316508.92</v>
      </c>
    </row>
    <row r="19" spans="1:6" x14ac:dyDescent="0.3">
      <c r="A19" s="48" t="s">
        <v>31</v>
      </c>
      <c r="B19" s="47">
        <v>200</v>
      </c>
      <c r="C19" s="47">
        <v>0</v>
      </c>
      <c r="D19" s="46" t="s">
        <v>32</v>
      </c>
      <c r="E19" s="47">
        <f>SUM(E20:E22)</f>
        <v>0</v>
      </c>
      <c r="F19" s="47">
        <v>0</v>
      </c>
    </row>
    <row r="20" spans="1:6" x14ac:dyDescent="0.3">
      <c r="A20" s="48" t="s">
        <v>33</v>
      </c>
      <c r="B20" s="47">
        <v>72677.16</v>
      </c>
      <c r="C20" s="47">
        <v>26414.400000000001</v>
      </c>
      <c r="D20" s="48" t="s">
        <v>34</v>
      </c>
      <c r="E20" s="47">
        <v>0</v>
      </c>
      <c r="F20" s="47">
        <v>0</v>
      </c>
    </row>
    <row r="21" spans="1:6" x14ac:dyDescent="0.3">
      <c r="A21" s="48" t="s">
        <v>35</v>
      </c>
      <c r="B21" s="47">
        <v>13532054.25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3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3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v>0</v>
      </c>
    </row>
    <row r="24" spans="1:6" x14ac:dyDescent="0.3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3">
      <c r="A25" s="46" t="s">
        <v>43</v>
      </c>
      <c r="B25" s="47">
        <f>SUM(B26:B30)</f>
        <v>1062101.54</v>
      </c>
      <c r="C25" s="47">
        <v>0</v>
      </c>
      <c r="D25" s="48" t="s">
        <v>44</v>
      </c>
      <c r="E25" s="47">
        <v>0</v>
      </c>
      <c r="F25" s="47">
        <v>0</v>
      </c>
    </row>
    <row r="26" spans="1:6" x14ac:dyDescent="0.3">
      <c r="A26" s="48" t="s">
        <v>45</v>
      </c>
      <c r="B26" s="47">
        <v>1062101.54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3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v>0</v>
      </c>
    </row>
    <row r="28" spans="1:6" x14ac:dyDescent="0.3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3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3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3">
      <c r="A31" s="46" t="s">
        <v>55</v>
      </c>
      <c r="B31" s="47">
        <f>SUM(B32:B36)</f>
        <v>0</v>
      </c>
      <c r="C31" s="47">
        <v>0</v>
      </c>
      <c r="D31" s="46" t="s">
        <v>56</v>
      </c>
      <c r="E31" s="47">
        <f>SUM(E32:E37)</f>
        <v>0</v>
      </c>
      <c r="F31" s="47">
        <v>0</v>
      </c>
    </row>
    <row r="32" spans="1:6" x14ac:dyDescent="0.3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" customHeight="1" x14ac:dyDescent="0.3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" customHeight="1" x14ac:dyDescent="0.3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" customHeight="1" x14ac:dyDescent="0.3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" customHeight="1" x14ac:dyDescent="0.3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" customHeight="1" x14ac:dyDescent="0.3">
      <c r="A37" s="46" t="s">
        <v>67</v>
      </c>
      <c r="B37" s="47">
        <v>32768.5</v>
      </c>
      <c r="C37" s="47">
        <v>34626.01</v>
      </c>
      <c r="D37" s="48" t="s">
        <v>68</v>
      </c>
      <c r="E37" s="47">
        <v>0</v>
      </c>
      <c r="F37" s="47">
        <v>0</v>
      </c>
    </row>
    <row r="38" spans="1:6" x14ac:dyDescent="0.3">
      <c r="A38" s="46" t="s">
        <v>69</v>
      </c>
      <c r="B38" s="47">
        <f>SUM(B39:B40)</f>
        <v>0</v>
      </c>
      <c r="C38" s="47">
        <v>0</v>
      </c>
      <c r="D38" s="46" t="s">
        <v>70</v>
      </c>
      <c r="E38" s="47">
        <f>SUM(E39:E41)</f>
        <v>7130367.0999999996</v>
      </c>
      <c r="F38" s="47">
        <v>133145.92000000001</v>
      </c>
    </row>
    <row r="39" spans="1:6" x14ac:dyDescent="0.3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3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3">
      <c r="A41" s="46" t="s">
        <v>75</v>
      </c>
      <c r="B41" s="47">
        <f>SUM(B42:B45)</f>
        <v>0</v>
      </c>
      <c r="C41" s="47">
        <v>0</v>
      </c>
      <c r="D41" s="48" t="s">
        <v>76</v>
      </c>
      <c r="E41" s="47">
        <v>7130367.0999999996</v>
      </c>
      <c r="F41" s="47">
        <v>133145.92000000001</v>
      </c>
    </row>
    <row r="42" spans="1:6" x14ac:dyDescent="0.3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v>0</v>
      </c>
    </row>
    <row r="43" spans="1:6" x14ac:dyDescent="0.3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3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3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85</v>
      </c>
      <c r="B47" s="4">
        <f>B9+B17+B25+B31+B37+B38+B41</f>
        <v>41345744.350000001</v>
      </c>
      <c r="C47" s="4">
        <v>17793563.740000002</v>
      </c>
      <c r="D47" s="2" t="s">
        <v>86</v>
      </c>
      <c r="E47" s="4">
        <f>E9+E19+E23+E26+E27+E31+E38+E42</f>
        <v>12093796.73</v>
      </c>
      <c r="F47" s="4">
        <v>12206157.710000001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47">
        <v>114263</v>
      </c>
      <c r="C51" s="47">
        <v>70000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47">
        <v>219754559.59</v>
      </c>
      <c r="C52" s="47">
        <v>167622435.69999999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47">
        <v>31605662.73</v>
      </c>
      <c r="C53" s="47">
        <v>55254337.969999999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47">
        <v>19087.8</v>
      </c>
      <c r="C54" s="47">
        <v>19087.8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47">
        <v>-53324368.280000001</v>
      </c>
      <c r="C55" s="47">
        <v>-69620761.5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v>0</v>
      </c>
    </row>
    <row r="58" spans="1:6" x14ac:dyDescent="0.3">
      <c r="A58" s="46" t="s">
        <v>104</v>
      </c>
      <c r="B58" s="47">
        <v>16697850.98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f>E47+E57</f>
        <v>12093796.73</v>
      </c>
      <c r="F59" s="4">
        <v>12206157.710000001</v>
      </c>
    </row>
    <row r="60" spans="1:6" x14ac:dyDescent="0.3">
      <c r="A60" s="3" t="s">
        <v>106</v>
      </c>
      <c r="B60" s="4">
        <f>SUM(B50:B58)</f>
        <v>214867055.81999999</v>
      </c>
      <c r="C60" s="4">
        <v>153345099.97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f>SUM(B47+B60)</f>
        <v>256212800.16999999</v>
      </c>
      <c r="C62" s="4">
        <v>171138663.71000001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f>SUM(E64:E66)</f>
        <v>146442921.88999999</v>
      </c>
      <c r="F63" s="47">
        <v>79700086</v>
      </c>
    </row>
    <row r="64" spans="1:6" x14ac:dyDescent="0.3">
      <c r="A64" s="45"/>
      <c r="B64" s="45"/>
      <c r="C64" s="45"/>
      <c r="D64" s="46" t="s">
        <v>110</v>
      </c>
      <c r="E64" s="47">
        <v>79700086</v>
      </c>
      <c r="F64" s="47">
        <v>79700086</v>
      </c>
    </row>
    <row r="65" spans="1:6" x14ac:dyDescent="0.3">
      <c r="A65" s="45"/>
      <c r="B65" s="45"/>
      <c r="C65" s="45"/>
      <c r="D65" s="50" t="s">
        <v>111</v>
      </c>
      <c r="E65" s="47">
        <v>66742835.890000001</v>
      </c>
      <c r="F65" s="47">
        <v>0</v>
      </c>
    </row>
    <row r="66" spans="1:6" x14ac:dyDescent="0.3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113</v>
      </c>
      <c r="E68" s="47">
        <f>SUM(E69:E73)</f>
        <v>97676081.550000012</v>
      </c>
      <c r="F68" s="47">
        <v>79232420</v>
      </c>
    </row>
    <row r="69" spans="1:6" x14ac:dyDescent="0.3">
      <c r="A69" s="53"/>
      <c r="B69" s="45"/>
      <c r="C69" s="45"/>
      <c r="D69" s="46" t="s">
        <v>114</v>
      </c>
      <c r="E69" s="47">
        <v>18443661.550000001</v>
      </c>
      <c r="F69" s="47">
        <v>121546.28</v>
      </c>
    </row>
    <row r="70" spans="1:6" x14ac:dyDescent="0.3">
      <c r="A70" s="53"/>
      <c r="B70" s="45"/>
      <c r="C70" s="45"/>
      <c r="D70" s="46" t="s">
        <v>115</v>
      </c>
      <c r="E70" s="47">
        <v>-7729217.54</v>
      </c>
      <c r="F70" s="47">
        <v>-7850763.8200000003</v>
      </c>
    </row>
    <row r="71" spans="1:6" x14ac:dyDescent="0.3">
      <c r="A71" s="53"/>
      <c r="B71" s="45"/>
      <c r="C71" s="45"/>
      <c r="D71" s="46" t="s">
        <v>116</v>
      </c>
      <c r="E71" s="47">
        <v>86961637.540000007</v>
      </c>
      <c r="F71" s="47">
        <v>86961637.540000007</v>
      </c>
    </row>
    <row r="72" spans="1:6" x14ac:dyDescent="0.3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119</v>
      </c>
      <c r="E75" s="47">
        <f>E76+E77</f>
        <v>0</v>
      </c>
      <c r="F75" s="47">
        <v>0</v>
      </c>
    </row>
    <row r="76" spans="1:6" x14ac:dyDescent="0.3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f>E63+E68+E75</f>
        <v>244119003.44</v>
      </c>
      <c r="F79" s="4">
        <v>158932506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123</v>
      </c>
      <c r="E81" s="4">
        <f>E59+E79</f>
        <v>256212800.16999999</v>
      </c>
      <c r="F81" s="4">
        <v>171138663.71000001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 E9 B48:B50 B32:B36 B47 B12 B14:B18 B22:B25 B27:B30 B38:B46 B56:B57 B59:B62 E12:E13 E17 E19:E40 E42:E63 E66:E68 E72:E80" unlockedFormula="1"/>
    <ignoredError sqref="B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452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SISTEMA PARA EL DESARROLLO INTEGRAL DE LA FAMILIA EN EL MUNICIPIO DE LEÓN, GTO.</v>
      </c>
      <c r="B2" s="184"/>
      <c r="C2" s="184"/>
      <c r="D2" s="184"/>
      <c r="E2" s="184"/>
      <c r="F2" s="184"/>
      <c r="G2" s="185"/>
    </row>
    <row r="3" spans="1:7" x14ac:dyDescent="0.3">
      <c r="A3" s="180" t="s">
        <v>453</v>
      </c>
      <c r="B3" s="181"/>
      <c r="C3" s="181"/>
      <c r="D3" s="181"/>
      <c r="E3" s="181"/>
      <c r="F3" s="181"/>
      <c r="G3" s="182"/>
    </row>
    <row r="4" spans="1:7" x14ac:dyDescent="0.3">
      <c r="A4" s="180" t="s">
        <v>2</v>
      </c>
      <c r="B4" s="181"/>
      <c r="C4" s="181"/>
      <c r="D4" s="181"/>
      <c r="E4" s="181"/>
      <c r="F4" s="181"/>
      <c r="G4" s="182"/>
    </row>
    <row r="5" spans="1:7" x14ac:dyDescent="0.3">
      <c r="A5" s="174" t="s">
        <v>454</v>
      </c>
      <c r="B5" s="175"/>
      <c r="C5" s="175"/>
      <c r="D5" s="175"/>
      <c r="E5" s="175"/>
      <c r="F5" s="175"/>
      <c r="G5" s="176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462</v>
      </c>
      <c r="B7" s="119">
        <f>SUM(B8:B19)</f>
        <v>181980644</v>
      </c>
      <c r="C7" s="119">
        <f t="shared" ref="C7:G7" si="0">SUM(C8:C19)</f>
        <v>189259869.75999999</v>
      </c>
      <c r="D7" s="119">
        <f t="shared" si="0"/>
        <v>196830264.55039999</v>
      </c>
      <c r="E7" s="119">
        <f t="shared" si="0"/>
        <v>204703475.13241598</v>
      </c>
      <c r="F7" s="119">
        <f t="shared" si="0"/>
        <v>212891614.13771266</v>
      </c>
      <c r="G7" s="119">
        <f t="shared" si="0"/>
        <v>221407278.70322114</v>
      </c>
    </row>
    <row r="8" spans="1:7" x14ac:dyDescent="0.3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469</v>
      </c>
      <c r="B14" s="75">
        <v>13303193</v>
      </c>
      <c r="C14" s="75">
        <v>13835320.720000001</v>
      </c>
      <c r="D14" s="75">
        <v>14388733.548800001</v>
      </c>
      <c r="E14" s="75">
        <v>14964282.890752001</v>
      </c>
      <c r="F14" s="75">
        <v>15562854.206382081</v>
      </c>
      <c r="G14" s="75">
        <v>16185368.374637365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472</v>
      </c>
      <c r="B17" s="75">
        <v>168677451</v>
      </c>
      <c r="C17" s="75">
        <v>175424549.03999999</v>
      </c>
      <c r="D17" s="75">
        <v>182441531.0016</v>
      </c>
      <c r="E17" s="75">
        <v>189739192.24166399</v>
      </c>
      <c r="F17" s="75">
        <v>197328759.93133056</v>
      </c>
      <c r="G17" s="75">
        <v>205221910.32858378</v>
      </c>
    </row>
    <row r="18" spans="1:7" x14ac:dyDescent="0.3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475</v>
      </c>
      <c r="B20" s="75"/>
      <c r="C20" s="75"/>
      <c r="D20" s="75"/>
      <c r="E20" s="75"/>
      <c r="F20" s="75"/>
      <c r="G20" s="75"/>
    </row>
    <row r="21" spans="1:7" x14ac:dyDescent="0.3">
      <c r="A21" s="3" t="s">
        <v>476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475</v>
      </c>
      <c r="B27" s="76"/>
      <c r="C27" s="76"/>
      <c r="D27" s="76"/>
      <c r="E27" s="76"/>
      <c r="F27" s="76"/>
      <c r="G27" s="76"/>
    </row>
    <row r="28" spans="1:7" x14ac:dyDescent="0.3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475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484</v>
      </c>
      <c r="B31" s="119">
        <f>B21+B7+B28</f>
        <v>181980644</v>
      </c>
      <c r="C31" s="119">
        <f t="shared" ref="C31:G31" si="3">C21+C7+C28</f>
        <v>189259869.75999999</v>
      </c>
      <c r="D31" s="119">
        <f t="shared" si="3"/>
        <v>196830264.55039999</v>
      </c>
      <c r="E31" s="119">
        <f t="shared" si="3"/>
        <v>204703475.13241598</v>
      </c>
      <c r="F31" s="119">
        <f t="shared" si="3"/>
        <v>212891614.13771266</v>
      </c>
      <c r="G31" s="119">
        <f t="shared" si="3"/>
        <v>221407278.70322114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8" sqref="B8:G1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487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SISTEMA PARA EL DESARROLLO INTEGRAL DE LA FAMILIA EN EL MUNICIPIO DE LEÓN, GTO.</v>
      </c>
      <c r="B2" s="184"/>
      <c r="C2" s="184"/>
      <c r="D2" s="184"/>
      <c r="E2" s="184"/>
      <c r="F2" s="184"/>
      <c r="G2" s="185"/>
    </row>
    <row r="3" spans="1:7" x14ac:dyDescent="0.3">
      <c r="A3" s="180" t="s">
        <v>488</v>
      </c>
      <c r="B3" s="181"/>
      <c r="C3" s="181"/>
      <c r="D3" s="181"/>
      <c r="E3" s="181"/>
      <c r="F3" s="181"/>
      <c r="G3" s="182"/>
    </row>
    <row r="4" spans="1:7" x14ac:dyDescent="0.3">
      <c r="A4" s="180" t="s">
        <v>2</v>
      </c>
      <c r="B4" s="181"/>
      <c r="C4" s="181"/>
      <c r="D4" s="181"/>
      <c r="E4" s="181"/>
      <c r="F4" s="181"/>
      <c r="G4" s="182"/>
    </row>
    <row r="5" spans="1:7" x14ac:dyDescent="0.3">
      <c r="A5" s="174" t="s">
        <v>454</v>
      </c>
      <c r="B5" s="175"/>
      <c r="C5" s="175"/>
      <c r="D5" s="175"/>
      <c r="E5" s="175"/>
      <c r="F5" s="175"/>
      <c r="G5" s="176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489</v>
      </c>
      <c r="B7" s="119">
        <f t="shared" ref="B7:G7" si="0">SUM(B8:B16)</f>
        <v>181980644</v>
      </c>
      <c r="C7" s="119">
        <f t="shared" si="0"/>
        <v>189259869.76000002</v>
      </c>
      <c r="D7" s="119">
        <f t="shared" si="0"/>
        <v>196830264.55040002</v>
      </c>
      <c r="E7" s="119">
        <f t="shared" si="0"/>
        <v>204703475.13241601</v>
      </c>
      <c r="F7" s="119">
        <f t="shared" si="0"/>
        <v>212891614.13771266</v>
      </c>
      <c r="G7" s="119">
        <f t="shared" si="0"/>
        <v>221407278.7032212</v>
      </c>
    </row>
    <row r="8" spans="1:7" x14ac:dyDescent="0.3">
      <c r="A8" s="58" t="s">
        <v>490</v>
      </c>
      <c r="B8" s="75">
        <v>136952495</v>
      </c>
      <c r="C8" s="75">
        <v>142430594.80000001</v>
      </c>
      <c r="D8" s="75">
        <v>148127818.59200001</v>
      </c>
      <c r="E8" s="75">
        <v>154052931.33568001</v>
      </c>
      <c r="F8" s="75">
        <v>160215048.58910722</v>
      </c>
      <c r="G8" s="75">
        <v>166623650.53267151</v>
      </c>
    </row>
    <row r="9" spans="1:7" ht="15.75" customHeight="1" x14ac:dyDescent="0.3">
      <c r="A9" s="58" t="s">
        <v>491</v>
      </c>
      <c r="B9" s="75">
        <v>10637484</v>
      </c>
      <c r="C9" s="75">
        <v>11062983.360000001</v>
      </c>
      <c r="D9" s="75">
        <v>11505502.694400001</v>
      </c>
      <c r="E9" s="75">
        <v>11965722.802176002</v>
      </c>
      <c r="F9" s="75">
        <v>12444351.714263042</v>
      </c>
      <c r="G9" s="75">
        <v>12942125.782833565</v>
      </c>
    </row>
    <row r="10" spans="1:7" x14ac:dyDescent="0.3">
      <c r="A10" s="58" t="s">
        <v>492</v>
      </c>
      <c r="B10" s="75">
        <v>23990664.999999996</v>
      </c>
      <c r="C10" s="75">
        <v>24950291.599999998</v>
      </c>
      <c r="D10" s="75">
        <v>25948303.263999999</v>
      </c>
      <c r="E10" s="75">
        <v>26986235.394559998</v>
      </c>
      <c r="F10" s="75">
        <v>28065684.810342398</v>
      </c>
      <c r="G10" s="75">
        <v>29188312.202756096</v>
      </c>
    </row>
    <row r="11" spans="1:7" x14ac:dyDescent="0.3">
      <c r="A11" s="58" t="s">
        <v>493</v>
      </c>
      <c r="B11" s="75">
        <v>10400000</v>
      </c>
      <c r="C11" s="75">
        <v>10816000</v>
      </c>
      <c r="D11" s="75">
        <v>11248640</v>
      </c>
      <c r="E11" s="75">
        <v>11698585.6</v>
      </c>
      <c r="F11" s="75">
        <v>12166529.024</v>
      </c>
      <c r="G11" s="75">
        <v>12653190.18496</v>
      </c>
    </row>
    <row r="12" spans="1:7" x14ac:dyDescent="0.3">
      <c r="A12" s="58" t="s">
        <v>494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495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491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492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494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475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501</v>
      </c>
      <c r="B29" s="119">
        <f>B18+B7</f>
        <v>181980644</v>
      </c>
      <c r="C29" s="119">
        <f t="shared" ref="C29:G29" si="2">C18+C7</f>
        <v>189259869.76000002</v>
      </c>
      <c r="D29" s="119">
        <f t="shared" si="2"/>
        <v>196830264.55040002</v>
      </c>
      <c r="E29" s="119">
        <f t="shared" si="2"/>
        <v>204703475.13241601</v>
      </c>
      <c r="F29" s="119">
        <f t="shared" si="2"/>
        <v>212891614.13771266</v>
      </c>
      <c r="G29" s="119">
        <f t="shared" si="2"/>
        <v>221407278.7032212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2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J17" sqref="J1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502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SISTEMA PARA EL DESARROLLO INTEGRAL DE LA FAMILIA EN EL MUNICIPIO DE LEÓN, GTO.</v>
      </c>
      <c r="B2" s="184"/>
      <c r="C2" s="184"/>
      <c r="D2" s="184"/>
      <c r="E2" s="184"/>
      <c r="F2" s="184"/>
      <c r="G2" s="185"/>
    </row>
    <row r="3" spans="1:7" x14ac:dyDescent="0.3">
      <c r="A3" s="180" t="s">
        <v>503</v>
      </c>
      <c r="B3" s="181"/>
      <c r="C3" s="181"/>
      <c r="D3" s="181"/>
      <c r="E3" s="181"/>
      <c r="F3" s="181"/>
      <c r="G3" s="182"/>
    </row>
    <row r="4" spans="1:7" x14ac:dyDescent="0.3">
      <c r="A4" s="180" t="s">
        <v>2</v>
      </c>
      <c r="B4" s="181"/>
      <c r="C4" s="181"/>
      <c r="D4" s="181"/>
      <c r="E4" s="181"/>
      <c r="F4" s="181"/>
      <c r="G4" s="182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511</v>
      </c>
      <c r="B6" s="119">
        <f>SUM(B7:B18)</f>
        <v>130580592.00999999</v>
      </c>
      <c r="C6" s="119">
        <f t="shared" ref="C6:G6" si="0">SUM(C7:C18)</f>
        <v>141304569.13</v>
      </c>
      <c r="D6" s="119">
        <f t="shared" si="0"/>
        <v>164546676.63999999</v>
      </c>
      <c r="E6" s="119">
        <f t="shared" si="0"/>
        <v>198350763.78</v>
      </c>
      <c r="F6" s="119">
        <f t="shared" si="0"/>
        <v>206441464.53</v>
      </c>
      <c r="G6" s="119">
        <f t="shared" si="0"/>
        <v>161821703.57999998</v>
      </c>
    </row>
    <row r="7" spans="1:7" x14ac:dyDescent="0.3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466</v>
      </c>
      <c r="B10" s="75">
        <v>2270841</v>
      </c>
      <c r="C10" s="75">
        <v>3421483.5</v>
      </c>
      <c r="D10" s="75">
        <v>5250542.59</v>
      </c>
      <c r="E10" s="75">
        <v>5693067</v>
      </c>
      <c r="F10" s="75">
        <v>0</v>
      </c>
      <c r="G10" s="75">
        <v>0</v>
      </c>
    </row>
    <row r="11" spans="1:7" x14ac:dyDescent="0.3">
      <c r="A11" s="58" t="s">
        <v>467</v>
      </c>
      <c r="B11" s="75">
        <v>3690476</v>
      </c>
      <c r="C11" s="75">
        <v>6141477.5300000003</v>
      </c>
      <c r="D11" s="75">
        <v>9028628.1999999993</v>
      </c>
      <c r="E11" s="75">
        <v>10235661.57</v>
      </c>
      <c r="F11" s="75">
        <v>10096769.050000001</v>
      </c>
      <c r="G11" s="75">
        <v>0</v>
      </c>
    </row>
    <row r="12" spans="1:7" x14ac:dyDescent="0.3">
      <c r="A12" s="58" t="s">
        <v>468</v>
      </c>
      <c r="B12" s="75">
        <v>1833396.5699999998</v>
      </c>
      <c r="C12" s="75">
        <v>1738807.5500000003</v>
      </c>
      <c r="D12" s="75">
        <v>4094447.69</v>
      </c>
      <c r="E12" s="75">
        <v>3221595.46</v>
      </c>
      <c r="F12" s="75">
        <v>0</v>
      </c>
      <c r="G12" s="75">
        <v>0</v>
      </c>
    </row>
    <row r="13" spans="1:7" x14ac:dyDescent="0.3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8252433.4699999997</v>
      </c>
      <c r="G13" s="75">
        <v>13316855.91</v>
      </c>
    </row>
    <row r="14" spans="1:7" x14ac:dyDescent="0.3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156000</v>
      </c>
    </row>
    <row r="15" spans="1:7" x14ac:dyDescent="0.3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472</v>
      </c>
      <c r="B16" s="75">
        <v>113796840</v>
      </c>
      <c r="C16" s="75">
        <v>122054961.33</v>
      </c>
      <c r="D16" s="75">
        <v>128933995.84999999</v>
      </c>
      <c r="E16" s="75">
        <v>156990364.81999999</v>
      </c>
      <c r="F16" s="75">
        <v>186191236.31</v>
      </c>
      <c r="G16" s="75">
        <v>147293308.19999999</v>
      </c>
    </row>
    <row r="17" spans="1:7" x14ac:dyDescent="0.3">
      <c r="A17" s="58" t="s">
        <v>473</v>
      </c>
      <c r="B17" s="75">
        <v>4164086</v>
      </c>
      <c r="C17" s="75">
        <v>7117096.0600000005</v>
      </c>
      <c r="D17" s="75">
        <v>7650996.7599999988</v>
      </c>
      <c r="E17" s="75">
        <v>15530820.08</v>
      </c>
      <c r="F17" s="75">
        <v>735022.7</v>
      </c>
      <c r="G17" s="75">
        <v>0</v>
      </c>
    </row>
    <row r="18" spans="1:7" x14ac:dyDescent="0.3">
      <c r="A18" s="92" t="s">
        <v>474</v>
      </c>
      <c r="B18" s="75">
        <v>4824952.4399999995</v>
      </c>
      <c r="C18" s="75">
        <v>830743.16</v>
      </c>
      <c r="D18" s="75">
        <v>9588065.5499999989</v>
      </c>
      <c r="E18" s="75">
        <v>6679254.8499999996</v>
      </c>
      <c r="F18" s="75">
        <v>1166003</v>
      </c>
      <c r="G18" s="75">
        <v>1055539.47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514</v>
      </c>
      <c r="B30" s="119">
        <f>B20+B6+B27</f>
        <v>130580592.00999999</v>
      </c>
      <c r="C30" s="119">
        <f t="shared" ref="C30:G30" si="3">C20+C6+C27</f>
        <v>141304569.13</v>
      </c>
      <c r="D30" s="119">
        <f t="shared" si="3"/>
        <v>164546676.63999999</v>
      </c>
      <c r="E30" s="119">
        <f t="shared" si="3"/>
        <v>198350763.78</v>
      </c>
      <c r="F30" s="119">
        <f t="shared" si="3"/>
        <v>206441464.53</v>
      </c>
      <c r="G30" s="119">
        <f t="shared" si="3"/>
        <v>161821703.57999998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11" sqref="G1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517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SISTEMA PARA EL DESARROLLO INTEGRAL DE LA FAMILIA EN EL MUNICIPIO DE LEÓN, GTO.</v>
      </c>
      <c r="B2" s="184"/>
      <c r="C2" s="184"/>
      <c r="D2" s="184"/>
      <c r="E2" s="184"/>
      <c r="F2" s="184"/>
      <c r="G2" s="185"/>
    </row>
    <row r="3" spans="1:7" x14ac:dyDescent="0.3">
      <c r="A3" s="180" t="s">
        <v>518</v>
      </c>
      <c r="B3" s="181"/>
      <c r="C3" s="181"/>
      <c r="D3" s="181"/>
      <c r="E3" s="181"/>
      <c r="F3" s="181"/>
      <c r="G3" s="182"/>
    </row>
    <row r="4" spans="1:7" x14ac:dyDescent="0.3">
      <c r="A4" s="180" t="s">
        <v>2</v>
      </c>
      <c r="B4" s="181"/>
      <c r="C4" s="181"/>
      <c r="D4" s="181"/>
      <c r="E4" s="181"/>
      <c r="F4" s="181"/>
      <c r="G4" s="182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489</v>
      </c>
      <c r="B6" s="119">
        <f t="shared" ref="B6:G6" si="0">SUM(B7:B15)</f>
        <v>129918279.58000001</v>
      </c>
      <c r="C6" s="119">
        <f t="shared" si="0"/>
        <v>135908799.84999999</v>
      </c>
      <c r="D6" s="119">
        <f t="shared" si="0"/>
        <v>160632960.57000002</v>
      </c>
      <c r="E6" s="119">
        <f t="shared" si="0"/>
        <v>197170510.35999998</v>
      </c>
      <c r="F6" s="119">
        <f t="shared" si="0"/>
        <v>199141302.75</v>
      </c>
      <c r="G6" s="119">
        <f t="shared" si="0"/>
        <v>137970992.44999999</v>
      </c>
    </row>
    <row r="7" spans="1:7" x14ac:dyDescent="0.3">
      <c r="A7" s="58" t="s">
        <v>490</v>
      </c>
      <c r="B7" s="75">
        <v>101197315.18000001</v>
      </c>
      <c r="C7" s="75">
        <v>107121349.30000001</v>
      </c>
      <c r="D7" s="75">
        <v>114162165.11</v>
      </c>
      <c r="E7" s="75">
        <v>134180398.97999999</v>
      </c>
      <c r="F7" s="75">
        <v>144715492.56</v>
      </c>
      <c r="G7" s="75">
        <v>103082511.38</v>
      </c>
    </row>
    <row r="8" spans="1:7" ht="15.75" customHeight="1" x14ac:dyDescent="0.3">
      <c r="A8" s="58" t="s">
        <v>491</v>
      </c>
      <c r="B8" s="75">
        <v>5393873.3399999999</v>
      </c>
      <c r="C8" s="75">
        <v>6635375.5899999999</v>
      </c>
      <c r="D8" s="75">
        <v>9231251.3000000007</v>
      </c>
      <c r="E8" s="75">
        <v>13416144.509999998</v>
      </c>
      <c r="F8" s="75">
        <v>11251902.529999997</v>
      </c>
      <c r="G8" s="75">
        <v>7774584.2599999988</v>
      </c>
    </row>
    <row r="9" spans="1:7" x14ac:dyDescent="0.3">
      <c r="A9" s="58" t="s">
        <v>492</v>
      </c>
      <c r="B9" s="75">
        <v>13850700.819999998</v>
      </c>
      <c r="C9" s="75">
        <v>14947079.42</v>
      </c>
      <c r="D9" s="75">
        <v>19206481.899999999</v>
      </c>
      <c r="E9" s="75">
        <v>28827176.099999998</v>
      </c>
      <c r="F9" s="75">
        <v>28978090.570000004</v>
      </c>
      <c r="G9" s="75">
        <v>19105825.629999999</v>
      </c>
    </row>
    <row r="10" spans="1:7" x14ac:dyDescent="0.3">
      <c r="A10" s="58" t="s">
        <v>493</v>
      </c>
      <c r="B10" s="75">
        <v>8241532.2599999998</v>
      </c>
      <c r="C10" s="75">
        <v>6241068.6200000001</v>
      </c>
      <c r="D10" s="75">
        <v>9119753.3300000001</v>
      </c>
      <c r="E10" s="75">
        <v>13407492.340000002</v>
      </c>
      <c r="F10" s="75">
        <v>11343948.619999999</v>
      </c>
      <c r="G10" s="75">
        <v>6693543.0800000001</v>
      </c>
    </row>
    <row r="11" spans="1:7" x14ac:dyDescent="0.3">
      <c r="A11" s="58" t="s">
        <v>494</v>
      </c>
      <c r="B11" s="75">
        <v>960564.93</v>
      </c>
      <c r="C11" s="75">
        <v>963926.91999999993</v>
      </c>
      <c r="D11" s="75">
        <v>7750954.4900000002</v>
      </c>
      <c r="E11" s="75">
        <v>7339298.4299999997</v>
      </c>
      <c r="F11" s="75">
        <v>2851868.4699999997</v>
      </c>
      <c r="G11" s="75">
        <v>1314528.1000000001</v>
      </c>
    </row>
    <row r="12" spans="1:7" x14ac:dyDescent="0.3">
      <c r="A12" s="58" t="s">
        <v>495</v>
      </c>
      <c r="B12" s="75">
        <v>274293.05</v>
      </c>
      <c r="C12" s="75">
        <v>0</v>
      </c>
      <c r="D12" s="75">
        <v>1162354.44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475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501</v>
      </c>
      <c r="B28" s="119">
        <f>B17+B6</f>
        <v>129918279.58000001</v>
      </c>
      <c r="C28" s="119">
        <f t="shared" ref="C28:G28" si="2">C17+C6</f>
        <v>135908799.84999999</v>
      </c>
      <c r="D28" s="119">
        <f t="shared" si="2"/>
        <v>160632960.57000002</v>
      </c>
      <c r="E28" s="119">
        <f t="shared" si="2"/>
        <v>197170510.35999998</v>
      </c>
      <c r="F28" s="119">
        <f t="shared" si="2"/>
        <v>199141302.75</v>
      </c>
      <c r="G28" s="119">
        <f t="shared" si="2"/>
        <v>137970992.44999999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4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1" t="s">
        <v>521</v>
      </c>
      <c r="B1" s="163"/>
      <c r="C1" s="163"/>
      <c r="D1" s="163"/>
      <c r="E1" s="163"/>
      <c r="F1" s="163"/>
    </row>
    <row r="2" spans="1:6" x14ac:dyDescent="0.3">
      <c r="A2" s="183" t="str">
        <f>'Formato 1'!A2</f>
        <v>SISTEMA PARA EL DESARROLLO INTEGRAL DE LA FAMILIA EN EL MUNICIPIO DE LEÓN, GTO.</v>
      </c>
      <c r="B2" s="184"/>
      <c r="C2" s="184"/>
      <c r="D2" s="184"/>
      <c r="E2" s="184"/>
      <c r="F2" s="185"/>
    </row>
    <row r="3" spans="1:6" x14ac:dyDescent="0.3">
      <c r="A3" s="180" t="s">
        <v>522</v>
      </c>
      <c r="B3" s="181"/>
      <c r="C3" s="181"/>
      <c r="D3" s="181"/>
      <c r="E3" s="181"/>
      <c r="F3" s="182"/>
    </row>
    <row r="4" spans="1:6" ht="28.8" x14ac:dyDescent="0.3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3">
      <c r="A5" s="143" t="s">
        <v>528</v>
      </c>
      <c r="B5" s="148"/>
      <c r="C5" s="148"/>
      <c r="D5" s="148"/>
      <c r="E5" s="148"/>
      <c r="F5" s="148"/>
    </row>
    <row r="6" spans="1:6" x14ac:dyDescent="0.3">
      <c r="A6" s="146" t="s">
        <v>529</v>
      </c>
      <c r="B6" s="145"/>
      <c r="C6" s="145"/>
      <c r="D6" s="145"/>
      <c r="E6" s="145"/>
      <c r="F6" s="145"/>
    </row>
    <row r="7" spans="1:6" ht="15.75" customHeight="1" x14ac:dyDescent="0.3">
      <c r="A7" s="146" t="s">
        <v>530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531</v>
      </c>
      <c r="B9" s="145"/>
      <c r="C9" s="145"/>
      <c r="D9" s="145"/>
      <c r="E9" s="145"/>
      <c r="F9" s="145"/>
    </row>
    <row r="10" spans="1:6" x14ac:dyDescent="0.3">
      <c r="A10" s="146" t="s">
        <v>532</v>
      </c>
      <c r="B10" s="155"/>
      <c r="C10" s="155"/>
      <c r="D10" s="155"/>
      <c r="E10" s="155"/>
      <c r="F10" s="155"/>
    </row>
    <row r="11" spans="1:6" x14ac:dyDescent="0.3">
      <c r="A11" s="67" t="s">
        <v>533</v>
      </c>
      <c r="B11" s="155"/>
      <c r="C11" s="155"/>
      <c r="D11" s="155"/>
      <c r="E11" s="155"/>
      <c r="F11" s="155"/>
    </row>
    <row r="12" spans="1:6" x14ac:dyDescent="0.3">
      <c r="A12" s="67" t="s">
        <v>534</v>
      </c>
      <c r="B12" s="155"/>
      <c r="C12" s="155"/>
      <c r="D12" s="155"/>
      <c r="E12" s="155"/>
      <c r="F12" s="155"/>
    </row>
    <row r="13" spans="1:6" x14ac:dyDescent="0.3">
      <c r="A13" s="67" t="s">
        <v>535</v>
      </c>
      <c r="B13" s="155"/>
      <c r="C13" s="155"/>
      <c r="D13" s="155"/>
      <c r="E13" s="155"/>
      <c r="F13" s="155"/>
    </row>
    <row r="14" spans="1:6" x14ac:dyDescent="0.3">
      <c r="A14" s="146" t="s">
        <v>536</v>
      </c>
      <c r="B14" s="155"/>
      <c r="C14" s="155"/>
      <c r="D14" s="155"/>
      <c r="E14" s="155"/>
      <c r="F14" s="155"/>
    </row>
    <row r="15" spans="1:6" x14ac:dyDescent="0.3">
      <c r="A15" s="67" t="s">
        <v>533</v>
      </c>
      <c r="B15" s="155"/>
      <c r="C15" s="155"/>
      <c r="D15" s="155"/>
      <c r="E15" s="155"/>
      <c r="F15" s="155"/>
    </row>
    <row r="16" spans="1:6" x14ac:dyDescent="0.3">
      <c r="A16" s="67" t="s">
        <v>534</v>
      </c>
      <c r="B16" s="156"/>
      <c r="C16" s="156"/>
      <c r="D16" s="156"/>
      <c r="E16" s="156"/>
      <c r="F16" s="156"/>
    </row>
    <row r="17" spans="1:6" x14ac:dyDescent="0.3">
      <c r="A17" s="67" t="s">
        <v>535</v>
      </c>
      <c r="B17" s="157"/>
      <c r="C17" s="157"/>
      <c r="D17" s="157"/>
      <c r="E17" s="157"/>
      <c r="F17" s="157"/>
    </row>
    <row r="18" spans="1:6" x14ac:dyDescent="0.3">
      <c r="A18" s="146" t="s">
        <v>537</v>
      </c>
      <c r="B18" s="157"/>
      <c r="C18" s="157"/>
      <c r="D18" s="157"/>
      <c r="E18" s="157"/>
      <c r="F18" s="157"/>
    </row>
    <row r="19" spans="1:6" x14ac:dyDescent="0.3">
      <c r="A19" s="146" t="s">
        <v>538</v>
      </c>
      <c r="B19" s="157"/>
      <c r="C19" s="157"/>
      <c r="D19" s="157"/>
      <c r="E19" s="157"/>
      <c r="F19" s="157"/>
    </row>
    <row r="20" spans="1:6" x14ac:dyDescent="0.3">
      <c r="A20" s="146" t="s">
        <v>539</v>
      </c>
      <c r="B20" s="158"/>
      <c r="C20" s="158"/>
      <c r="D20" s="158"/>
      <c r="E20" s="158"/>
      <c r="F20" s="158"/>
    </row>
    <row r="21" spans="1:6" x14ac:dyDescent="0.3">
      <c r="A21" s="146" t="s">
        <v>540</v>
      </c>
      <c r="B21" s="158"/>
      <c r="C21" s="158"/>
      <c r="D21" s="158"/>
      <c r="E21" s="158"/>
      <c r="F21" s="158"/>
    </row>
    <row r="22" spans="1:6" x14ac:dyDescent="0.3">
      <c r="A22" s="146" t="s">
        <v>541</v>
      </c>
      <c r="B22" s="158"/>
      <c r="C22" s="158"/>
      <c r="D22" s="158"/>
      <c r="E22" s="158"/>
      <c r="F22" s="158"/>
    </row>
    <row r="23" spans="1:6" x14ac:dyDescent="0.3">
      <c r="A23" s="146" t="s">
        <v>542</v>
      </c>
      <c r="B23" s="158"/>
      <c r="C23" s="158"/>
      <c r="D23" s="158"/>
      <c r="E23" s="158"/>
      <c r="F23" s="158"/>
    </row>
    <row r="24" spans="1:6" x14ac:dyDescent="0.3">
      <c r="A24" s="146" t="s">
        <v>543</v>
      </c>
      <c r="B24" s="150"/>
      <c r="C24" s="150"/>
      <c r="D24" s="150"/>
      <c r="E24" s="150"/>
      <c r="F24" s="150"/>
    </row>
    <row r="25" spans="1:6" x14ac:dyDescent="0.3">
      <c r="A25" s="146" t="s">
        <v>544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545</v>
      </c>
      <c r="B27" s="149"/>
      <c r="C27" s="149"/>
      <c r="D27" s="149"/>
      <c r="E27" s="149"/>
      <c r="F27" s="149"/>
    </row>
    <row r="28" spans="1:6" x14ac:dyDescent="0.3">
      <c r="A28" s="146" t="s">
        <v>546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547</v>
      </c>
      <c r="B30" s="53"/>
      <c r="C30" s="53"/>
      <c r="D30" s="53"/>
      <c r="E30" s="53"/>
      <c r="F30" s="53"/>
    </row>
    <row r="31" spans="1:6" x14ac:dyDescent="0.3">
      <c r="A31" s="154" t="s">
        <v>532</v>
      </c>
      <c r="B31" s="91"/>
      <c r="C31" s="91"/>
      <c r="D31" s="91"/>
      <c r="E31" s="91"/>
      <c r="F31" s="91"/>
    </row>
    <row r="32" spans="1:6" x14ac:dyDescent="0.3">
      <c r="A32" s="154" t="s">
        <v>536</v>
      </c>
      <c r="B32" s="91"/>
      <c r="C32" s="91"/>
      <c r="D32" s="91"/>
      <c r="E32" s="91"/>
      <c r="F32" s="91"/>
    </row>
    <row r="33" spans="1:6" x14ac:dyDescent="0.3">
      <c r="A33" s="154" t="s">
        <v>548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549</v>
      </c>
      <c r="B35" s="53"/>
      <c r="C35" s="53"/>
      <c r="D35" s="53"/>
      <c r="E35" s="53"/>
      <c r="F35" s="53"/>
    </row>
    <row r="36" spans="1:6" x14ac:dyDescent="0.3">
      <c r="A36" s="154" t="s">
        <v>550</v>
      </c>
      <c r="B36" s="53"/>
      <c r="C36" s="53"/>
      <c r="D36" s="53"/>
      <c r="E36" s="53"/>
      <c r="F36" s="53"/>
    </row>
    <row r="37" spans="1:6" x14ac:dyDescent="0.3">
      <c r="A37" s="154" t="s">
        <v>551</v>
      </c>
      <c r="B37" s="53"/>
      <c r="C37" s="53"/>
      <c r="D37" s="53"/>
      <c r="E37" s="53"/>
      <c r="F37" s="53"/>
    </row>
    <row r="38" spans="1:6" x14ac:dyDescent="0.3">
      <c r="A38" s="154" t="s">
        <v>552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553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554</v>
      </c>
      <c r="B42" s="53"/>
      <c r="C42" s="53"/>
      <c r="D42" s="53"/>
      <c r="E42" s="53"/>
      <c r="F42" s="53"/>
    </row>
    <row r="43" spans="1:6" x14ac:dyDescent="0.3">
      <c r="A43" s="154" t="s">
        <v>555</v>
      </c>
      <c r="B43" s="91"/>
      <c r="C43" s="91"/>
      <c r="D43" s="91"/>
      <c r="E43" s="91"/>
      <c r="F43" s="91"/>
    </row>
    <row r="44" spans="1:6" x14ac:dyDescent="0.3">
      <c r="A44" s="154" t="s">
        <v>556</v>
      </c>
      <c r="B44" s="91"/>
      <c r="C44" s="91"/>
      <c r="D44" s="91"/>
      <c r="E44" s="91"/>
      <c r="F44" s="91"/>
    </row>
    <row r="45" spans="1:6" x14ac:dyDescent="0.3">
      <c r="A45" s="154" t="s">
        <v>557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558</v>
      </c>
      <c r="B47" s="53"/>
      <c r="C47" s="53"/>
      <c r="D47" s="53"/>
      <c r="E47" s="53"/>
      <c r="F47" s="53"/>
    </row>
    <row r="48" spans="1:6" x14ac:dyDescent="0.3">
      <c r="A48" s="154" t="s">
        <v>556</v>
      </c>
      <c r="B48" s="91"/>
      <c r="C48" s="91"/>
      <c r="D48" s="91"/>
      <c r="E48" s="91"/>
      <c r="F48" s="91"/>
    </row>
    <row r="49" spans="1:6" x14ac:dyDescent="0.3">
      <c r="A49" s="154" t="s">
        <v>557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559</v>
      </c>
      <c r="B51" s="53"/>
      <c r="C51" s="53"/>
      <c r="D51" s="53"/>
      <c r="E51" s="53"/>
      <c r="F51" s="53"/>
    </row>
    <row r="52" spans="1:6" x14ac:dyDescent="0.3">
      <c r="A52" s="154" t="s">
        <v>556</v>
      </c>
      <c r="B52" s="91"/>
      <c r="C52" s="91"/>
      <c r="D52" s="91"/>
      <c r="E52" s="91"/>
      <c r="F52" s="91"/>
    </row>
    <row r="53" spans="1:6" x14ac:dyDescent="0.3">
      <c r="A53" s="154" t="s">
        <v>557</v>
      </c>
      <c r="B53" s="91"/>
      <c r="C53" s="91"/>
      <c r="D53" s="91"/>
      <c r="E53" s="91"/>
      <c r="F53" s="91"/>
    </row>
    <row r="54" spans="1:6" x14ac:dyDescent="0.3">
      <c r="A54" s="154" t="s">
        <v>560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561</v>
      </c>
      <c r="B56" s="53"/>
      <c r="C56" s="53"/>
      <c r="D56" s="53"/>
      <c r="E56" s="53"/>
      <c r="F56" s="53"/>
    </row>
    <row r="57" spans="1:6" x14ac:dyDescent="0.3">
      <c r="A57" s="154" t="s">
        <v>556</v>
      </c>
      <c r="B57" s="91"/>
      <c r="C57" s="91"/>
      <c r="D57" s="91"/>
      <c r="E57" s="91"/>
      <c r="F57" s="91"/>
    </row>
    <row r="58" spans="1:6" x14ac:dyDescent="0.3">
      <c r="A58" s="154" t="s">
        <v>557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562</v>
      </c>
      <c r="B60" s="53"/>
      <c r="C60" s="53"/>
      <c r="D60" s="53"/>
      <c r="E60" s="53"/>
      <c r="F60" s="53"/>
    </row>
    <row r="61" spans="1:6" x14ac:dyDescent="0.3">
      <c r="A61" s="154" t="s">
        <v>563</v>
      </c>
      <c r="B61" s="141"/>
      <c r="C61" s="141"/>
      <c r="D61" s="141"/>
      <c r="E61" s="141"/>
      <c r="F61" s="141"/>
    </row>
    <row r="62" spans="1:6" x14ac:dyDescent="0.3">
      <c r="A62" s="154" t="s">
        <v>564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565</v>
      </c>
      <c r="B64" s="141"/>
      <c r="C64" s="141"/>
      <c r="D64" s="141"/>
      <c r="E64" s="141"/>
      <c r="F64" s="141"/>
    </row>
    <row r="65" spans="1:6" x14ac:dyDescent="0.3">
      <c r="A65" s="154" t="s">
        <v>566</v>
      </c>
      <c r="B65" s="141"/>
      <c r="C65" s="141"/>
      <c r="D65" s="141"/>
      <c r="E65" s="141"/>
      <c r="F65" s="141"/>
    </row>
    <row r="66" spans="1:6" x14ac:dyDescent="0.3">
      <c r="A66" s="154" t="s">
        <v>567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8" t="s">
        <v>452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453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454</v>
      </c>
      <c r="B5" s="132"/>
      <c r="C5" s="132"/>
      <c r="D5" s="132"/>
      <c r="E5" s="132"/>
      <c r="F5" s="132"/>
      <c r="G5" s="133"/>
    </row>
    <row r="6" spans="1:7" x14ac:dyDescent="0.3">
      <c r="A6" s="186" t="s">
        <v>504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">
      <c r="A7" s="187"/>
      <c r="B7" s="70" t="s">
        <v>568</v>
      </c>
      <c r="C7" s="187"/>
      <c r="D7" s="187"/>
      <c r="E7" s="187"/>
      <c r="F7" s="187"/>
      <c r="G7" s="187"/>
    </row>
    <row r="8" spans="1:7" ht="28.8" x14ac:dyDescent="0.3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9" t="s">
        <v>487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488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454</v>
      </c>
      <c r="B5" s="114"/>
      <c r="C5" s="114"/>
      <c r="D5" s="114"/>
      <c r="E5" s="114"/>
      <c r="F5" s="114"/>
      <c r="G5" s="115"/>
    </row>
    <row r="6" spans="1:7" x14ac:dyDescent="0.3">
      <c r="A6" s="190" t="s">
        <v>579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">
      <c r="A7" s="191"/>
      <c r="B7" s="37" t="s">
        <v>568</v>
      </c>
      <c r="C7" s="187"/>
      <c r="D7" s="187"/>
      <c r="E7" s="187"/>
      <c r="F7" s="187"/>
      <c r="G7" s="187"/>
    </row>
    <row r="8" spans="1:7" x14ac:dyDescent="0.3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9" t="s">
        <v>502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503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3" t="s">
        <v>504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 x14ac:dyDescent="0.3">
      <c r="A6" s="170"/>
      <c r="B6" s="195"/>
      <c r="C6" s="195"/>
      <c r="D6" s="195"/>
      <c r="E6" s="195"/>
      <c r="F6" s="195"/>
      <c r="G6" s="37" t="s">
        <v>583</v>
      </c>
    </row>
    <row r="7" spans="1:7" x14ac:dyDescent="0.3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2" t="s">
        <v>595</v>
      </c>
      <c r="B39" s="192"/>
      <c r="C39" s="192"/>
      <c r="D39" s="192"/>
      <c r="E39" s="192"/>
      <c r="F39" s="192"/>
      <c r="G39" s="192"/>
    </row>
    <row r="40" spans="1:7" x14ac:dyDescent="0.3">
      <c r="A40" s="192" t="s">
        <v>596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9" t="s">
        <v>517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518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6" t="s">
        <v>579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">
      <c r="A6" s="197"/>
      <c r="B6" s="195"/>
      <c r="C6" s="195"/>
      <c r="D6" s="195"/>
      <c r="E6" s="195"/>
      <c r="F6" s="195"/>
      <c r="G6" s="37" t="s">
        <v>597</v>
      </c>
    </row>
    <row r="7" spans="1:7" x14ac:dyDescent="0.3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2" t="s">
        <v>595</v>
      </c>
      <c r="B32" s="192"/>
      <c r="C32" s="192"/>
      <c r="D32" s="192"/>
      <c r="E32" s="192"/>
      <c r="F32" s="192"/>
      <c r="G32" s="192"/>
    </row>
    <row r="33" spans="1:7" x14ac:dyDescent="0.3">
      <c r="A33" s="192" t="s">
        <v>596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8" t="s">
        <v>521</v>
      </c>
      <c r="B1" s="198"/>
      <c r="C1" s="198"/>
      <c r="D1" s="198"/>
      <c r="E1" s="198"/>
      <c r="F1" s="198"/>
    </row>
    <row r="2" spans="1:6" ht="20.100000000000001" customHeight="1" x14ac:dyDescent="0.3">
      <c r="A2" s="110" t="str">
        <f>'Formato 1'!A2</f>
        <v>SISTEMA PARA EL DESARROLLO INTEGRAL DE LA FAMILIA EN EL MUNICIPIO DE LEÓN,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522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3">
      <c r="A5" s="18" t="s">
        <v>528</v>
      </c>
      <c r="B5" s="53"/>
      <c r="C5" s="53"/>
      <c r="D5" s="53"/>
      <c r="E5" s="53"/>
      <c r="F5" s="53"/>
    </row>
    <row r="6" spans="1:6" ht="28.8" x14ac:dyDescent="0.3">
      <c r="A6" s="59" t="s">
        <v>529</v>
      </c>
      <c r="B6" s="60"/>
      <c r="C6" s="60"/>
      <c r="D6" s="60"/>
      <c r="E6" s="60"/>
      <c r="F6" s="60"/>
    </row>
    <row r="7" spans="1:6" ht="14.4" x14ac:dyDescent="0.3">
      <c r="A7" s="59" t="s">
        <v>530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531</v>
      </c>
      <c r="B9" s="45"/>
      <c r="C9" s="45"/>
      <c r="D9" s="45"/>
      <c r="E9" s="45"/>
      <c r="F9" s="45"/>
    </row>
    <row r="10" spans="1:6" ht="14.4" x14ac:dyDescent="0.3">
      <c r="A10" s="59" t="s">
        <v>532</v>
      </c>
      <c r="B10" s="60"/>
      <c r="C10" s="60"/>
      <c r="D10" s="60"/>
      <c r="E10" s="60"/>
      <c r="F10" s="60"/>
    </row>
    <row r="11" spans="1:6" ht="14.4" x14ac:dyDescent="0.3">
      <c r="A11" s="80" t="s">
        <v>533</v>
      </c>
      <c r="B11" s="60"/>
      <c r="C11" s="60"/>
      <c r="D11" s="60"/>
      <c r="E11" s="60"/>
      <c r="F11" s="60"/>
    </row>
    <row r="12" spans="1:6" ht="14.4" x14ac:dyDescent="0.3">
      <c r="A12" s="80" t="s">
        <v>534</v>
      </c>
      <c r="B12" s="60"/>
      <c r="C12" s="60"/>
      <c r="D12" s="60"/>
      <c r="E12" s="60"/>
      <c r="F12" s="60"/>
    </row>
    <row r="13" spans="1:6" ht="14.4" x14ac:dyDescent="0.3">
      <c r="A13" s="80" t="s">
        <v>535</v>
      </c>
      <c r="B13" s="60"/>
      <c r="C13" s="60"/>
      <c r="D13" s="60"/>
      <c r="E13" s="60"/>
      <c r="F13" s="60"/>
    </row>
    <row r="14" spans="1:6" ht="14.4" x14ac:dyDescent="0.3">
      <c r="A14" s="59" t="s">
        <v>536</v>
      </c>
      <c r="B14" s="60"/>
      <c r="C14" s="60"/>
      <c r="D14" s="60"/>
      <c r="E14" s="60"/>
      <c r="F14" s="60"/>
    </row>
    <row r="15" spans="1:6" ht="14.4" x14ac:dyDescent="0.3">
      <c r="A15" s="80" t="s">
        <v>533</v>
      </c>
      <c r="B15" s="60"/>
      <c r="C15" s="60"/>
      <c r="D15" s="60"/>
      <c r="E15" s="60"/>
      <c r="F15" s="60"/>
    </row>
    <row r="16" spans="1:6" ht="14.4" x14ac:dyDescent="0.3">
      <c r="A16" s="80" t="s">
        <v>534</v>
      </c>
      <c r="B16" s="60"/>
      <c r="C16" s="60"/>
      <c r="D16" s="60"/>
      <c r="E16" s="60"/>
      <c r="F16" s="60"/>
    </row>
    <row r="17" spans="1:6" ht="14.4" x14ac:dyDescent="0.3">
      <c r="A17" s="80" t="s">
        <v>535</v>
      </c>
      <c r="B17" s="60"/>
      <c r="C17" s="60"/>
      <c r="D17" s="60"/>
      <c r="E17" s="60"/>
      <c r="F17" s="60"/>
    </row>
    <row r="18" spans="1:6" ht="14.4" x14ac:dyDescent="0.3">
      <c r="A18" s="59" t="s">
        <v>537</v>
      </c>
      <c r="B18" s="122"/>
      <c r="C18" s="60"/>
      <c r="D18" s="60"/>
      <c r="E18" s="60"/>
      <c r="F18" s="60"/>
    </row>
    <row r="19" spans="1:6" ht="14.4" x14ac:dyDescent="0.3">
      <c r="A19" s="59" t="s">
        <v>538</v>
      </c>
      <c r="B19" s="60"/>
      <c r="C19" s="60"/>
      <c r="D19" s="60"/>
      <c r="E19" s="60"/>
      <c r="F19" s="60"/>
    </row>
    <row r="20" spans="1:6" ht="14.4" x14ac:dyDescent="0.3">
      <c r="A20" s="59" t="s">
        <v>539</v>
      </c>
      <c r="B20" s="123"/>
      <c r="C20" s="123"/>
      <c r="D20" s="123"/>
      <c r="E20" s="123"/>
      <c r="F20" s="123"/>
    </row>
    <row r="21" spans="1:6" ht="28.8" x14ac:dyDescent="0.3">
      <c r="A21" s="59" t="s">
        <v>540</v>
      </c>
      <c r="B21" s="123"/>
      <c r="C21" s="123"/>
      <c r="D21" s="123"/>
      <c r="E21" s="123"/>
      <c r="F21" s="123"/>
    </row>
    <row r="22" spans="1:6" ht="28.8" x14ac:dyDescent="0.3">
      <c r="A22" s="59" t="s">
        <v>541</v>
      </c>
      <c r="B22" s="123"/>
      <c r="C22" s="123"/>
      <c r="D22" s="123"/>
      <c r="E22" s="123"/>
      <c r="F22" s="123"/>
    </row>
    <row r="23" spans="1:6" ht="14.4" x14ac:dyDescent="0.3">
      <c r="A23" s="59" t="s">
        <v>542</v>
      </c>
      <c r="B23" s="123"/>
      <c r="C23" s="123"/>
      <c r="D23" s="123"/>
      <c r="E23" s="123"/>
      <c r="F23" s="123"/>
    </row>
    <row r="24" spans="1:6" ht="14.4" x14ac:dyDescent="0.3">
      <c r="A24" s="59" t="s">
        <v>543</v>
      </c>
      <c r="B24" s="124"/>
      <c r="C24" s="60"/>
      <c r="D24" s="60"/>
      <c r="E24" s="60"/>
      <c r="F24" s="60"/>
    </row>
    <row r="25" spans="1:6" ht="14.4" x14ac:dyDescent="0.3">
      <c r="A25" s="59" t="s">
        <v>544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545</v>
      </c>
      <c r="B27" s="45"/>
      <c r="C27" s="45"/>
      <c r="D27" s="45"/>
      <c r="E27" s="45"/>
      <c r="F27" s="45"/>
    </row>
    <row r="28" spans="1:6" ht="14.4" x14ac:dyDescent="0.3">
      <c r="A28" s="59" t="s">
        <v>546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547</v>
      </c>
      <c r="B30" s="45"/>
      <c r="C30" s="45"/>
      <c r="D30" s="45"/>
      <c r="E30" s="45"/>
      <c r="F30" s="45"/>
    </row>
    <row r="31" spans="1:6" ht="14.4" x14ac:dyDescent="0.3">
      <c r="A31" s="59" t="s">
        <v>532</v>
      </c>
      <c r="B31" s="60"/>
      <c r="C31" s="60"/>
      <c r="D31" s="60"/>
      <c r="E31" s="60"/>
      <c r="F31" s="60"/>
    </row>
    <row r="32" spans="1:6" ht="14.4" x14ac:dyDescent="0.3">
      <c r="A32" s="59" t="s">
        <v>536</v>
      </c>
      <c r="B32" s="60"/>
      <c r="C32" s="60"/>
      <c r="D32" s="60"/>
      <c r="E32" s="60"/>
      <c r="F32" s="60"/>
    </row>
    <row r="33" spans="1:6" ht="14.4" x14ac:dyDescent="0.3">
      <c r="A33" s="59" t="s">
        <v>548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549</v>
      </c>
      <c r="B35" s="45"/>
      <c r="C35" s="45"/>
      <c r="D35" s="45"/>
      <c r="E35" s="45"/>
      <c r="F35" s="45"/>
    </row>
    <row r="36" spans="1:6" ht="14.4" x14ac:dyDescent="0.3">
      <c r="A36" s="59" t="s">
        <v>550</v>
      </c>
      <c r="B36" s="60"/>
      <c r="C36" s="60"/>
      <c r="D36" s="60"/>
      <c r="E36" s="60"/>
      <c r="F36" s="60"/>
    </row>
    <row r="37" spans="1:6" ht="14.4" x14ac:dyDescent="0.3">
      <c r="A37" s="59" t="s">
        <v>551</v>
      </c>
      <c r="B37" s="60"/>
      <c r="C37" s="60"/>
      <c r="D37" s="60"/>
      <c r="E37" s="60"/>
      <c r="F37" s="60"/>
    </row>
    <row r="38" spans="1:6" ht="14.4" x14ac:dyDescent="0.3">
      <c r="A38" s="59" t="s">
        <v>552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553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554</v>
      </c>
      <c r="B42" s="45"/>
      <c r="C42" s="45"/>
      <c r="D42" s="45"/>
      <c r="E42" s="45"/>
      <c r="F42" s="45"/>
    </row>
    <row r="43" spans="1:6" ht="14.4" x14ac:dyDescent="0.3">
      <c r="A43" s="59" t="s">
        <v>555</v>
      </c>
      <c r="B43" s="60"/>
      <c r="C43" s="60"/>
      <c r="D43" s="60"/>
      <c r="E43" s="60"/>
      <c r="F43" s="60"/>
    </row>
    <row r="44" spans="1:6" ht="14.4" x14ac:dyDescent="0.3">
      <c r="A44" s="59" t="s">
        <v>556</v>
      </c>
      <c r="B44" s="60"/>
      <c r="C44" s="60"/>
      <c r="D44" s="60"/>
      <c r="E44" s="60"/>
      <c r="F44" s="60"/>
    </row>
    <row r="45" spans="1:6" ht="14.4" x14ac:dyDescent="0.3">
      <c r="A45" s="59" t="s">
        <v>557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558</v>
      </c>
      <c r="B47" s="45"/>
      <c r="C47" s="45"/>
      <c r="D47" s="45"/>
      <c r="E47" s="45"/>
      <c r="F47" s="45"/>
    </row>
    <row r="48" spans="1:6" ht="14.4" x14ac:dyDescent="0.3">
      <c r="A48" s="59" t="s">
        <v>556</v>
      </c>
      <c r="B48" s="123"/>
      <c r="C48" s="123"/>
      <c r="D48" s="123"/>
      <c r="E48" s="123"/>
      <c r="F48" s="123"/>
    </row>
    <row r="49" spans="1:6" ht="14.4" x14ac:dyDescent="0.3">
      <c r="A49" s="59" t="s">
        <v>557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559</v>
      </c>
      <c r="B51" s="45"/>
      <c r="C51" s="45"/>
      <c r="D51" s="45"/>
      <c r="E51" s="45"/>
      <c r="F51" s="45"/>
    </row>
    <row r="52" spans="1:6" ht="14.4" x14ac:dyDescent="0.3">
      <c r="A52" s="59" t="s">
        <v>556</v>
      </c>
      <c r="B52" s="60"/>
      <c r="C52" s="60"/>
      <c r="D52" s="60"/>
      <c r="E52" s="60"/>
      <c r="F52" s="60"/>
    </row>
    <row r="53" spans="1:6" ht="14.4" x14ac:dyDescent="0.3">
      <c r="A53" s="59" t="s">
        <v>557</v>
      </c>
      <c r="B53" s="60"/>
      <c r="C53" s="60"/>
      <c r="D53" s="60"/>
      <c r="E53" s="60"/>
      <c r="F53" s="60"/>
    </row>
    <row r="54" spans="1:6" ht="14.4" x14ac:dyDescent="0.3">
      <c r="A54" s="59" t="s">
        <v>560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2" t="s">
        <v>124</v>
      </c>
      <c r="B1" s="163"/>
      <c r="C1" s="163"/>
      <c r="D1" s="163"/>
      <c r="E1" s="163"/>
      <c r="F1" s="163"/>
      <c r="G1" s="163"/>
      <c r="H1" s="164"/>
    </row>
    <row r="2" spans="1:8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4">
        <v>12206157.710000001</v>
      </c>
      <c r="C18" s="108"/>
      <c r="D18" s="108"/>
      <c r="E18" s="108"/>
      <c r="F18" s="4">
        <v>12093796.73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12206157.710000001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12093796.73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5" t="s">
        <v>154</v>
      </c>
      <c r="B33" s="165"/>
      <c r="C33" s="165"/>
      <c r="D33" s="165"/>
      <c r="E33" s="165"/>
      <c r="F33" s="165"/>
      <c r="G33" s="165"/>
      <c r="H33" s="165"/>
    </row>
    <row r="34" spans="1:8" ht="14.4" customHeight="1" x14ac:dyDescent="0.3">
      <c r="A34" s="165"/>
      <c r="B34" s="165"/>
      <c r="C34" s="165"/>
      <c r="D34" s="165"/>
      <c r="E34" s="165"/>
      <c r="F34" s="165"/>
      <c r="G34" s="165"/>
      <c r="H34" s="165"/>
    </row>
    <row r="35" spans="1:8" ht="14.4" customHeight="1" x14ac:dyDescent="0.3">
      <c r="A35" s="165"/>
      <c r="B35" s="165"/>
      <c r="C35" s="165"/>
      <c r="D35" s="165"/>
      <c r="E35" s="165"/>
      <c r="F35" s="165"/>
      <c r="G35" s="165"/>
      <c r="H35" s="165"/>
    </row>
    <row r="36" spans="1:8" ht="14.4" customHeight="1" x14ac:dyDescent="0.3">
      <c r="A36" s="165"/>
      <c r="B36" s="165"/>
      <c r="C36" s="165"/>
      <c r="D36" s="165"/>
      <c r="E36" s="165"/>
      <c r="F36" s="165"/>
      <c r="G36" s="165"/>
      <c r="H36" s="165"/>
    </row>
    <row r="37" spans="1:8" ht="14.4" customHeight="1" x14ac:dyDescent="0.3">
      <c r="A37" s="165"/>
      <c r="B37" s="165"/>
      <c r="C37" s="165"/>
      <c r="D37" s="165"/>
      <c r="E37" s="165"/>
      <c r="F37" s="165"/>
      <c r="G37" s="165"/>
      <c r="H37" s="165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2:H31 C19:H2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2" t="s">
        <v>165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C18" sqref="C18:D18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2" t="s">
        <v>189</v>
      </c>
      <c r="B1" s="163"/>
      <c r="C1" s="163"/>
      <c r="D1" s="164"/>
    </row>
    <row r="2" spans="1:4" x14ac:dyDescent="0.3">
      <c r="A2" s="110" t="str">
        <f>'Formato 1'!A2</f>
        <v>SISTEMA PARA EL DESARROLLO INTEGRAL DE LA FAMILIA EN EL MUNICIPIO DE LEÓN, GTO.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30 de Septiembre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181980644</v>
      </c>
      <c r="C8" s="14">
        <f>SUM(C9:C11)</f>
        <v>161821703.57999998</v>
      </c>
      <c r="D8" s="14">
        <f>SUM(D9:D11)</f>
        <v>148289649.32999998</v>
      </c>
    </row>
    <row r="9" spans="1:4" x14ac:dyDescent="0.3">
      <c r="A9" s="58" t="s">
        <v>195</v>
      </c>
      <c r="B9" s="94">
        <v>181980644</v>
      </c>
      <c r="C9" s="94">
        <v>161821703.57999998</v>
      </c>
      <c r="D9" s="94">
        <v>148289649.32999998</v>
      </c>
    </row>
    <row r="10" spans="1:4" x14ac:dyDescent="0.3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181980644</v>
      </c>
      <c r="C13" s="14">
        <f>C14+C15</f>
        <v>137970992.44999999</v>
      </c>
      <c r="D13" s="14">
        <f>D14+D15</f>
        <v>137250591.72</v>
      </c>
    </row>
    <row r="14" spans="1:4" x14ac:dyDescent="0.3">
      <c r="A14" s="58" t="s">
        <v>199</v>
      </c>
      <c r="B14" s="94">
        <v>181980644</v>
      </c>
      <c r="C14" s="94">
        <v>137970992.44999999</v>
      </c>
      <c r="D14" s="94">
        <v>137250591.72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1055539.47</v>
      </c>
      <c r="D17" s="14">
        <f>D18+D19</f>
        <v>1055539.47</v>
      </c>
    </row>
    <row r="18" spans="1:4" x14ac:dyDescent="0.3">
      <c r="A18" s="58" t="s">
        <v>202</v>
      </c>
      <c r="B18" s="16">
        <v>0</v>
      </c>
      <c r="C18" s="47">
        <v>1055539.47</v>
      </c>
      <c r="D18" s="47">
        <v>1055539.47</v>
      </c>
    </row>
    <row r="19" spans="1:4" x14ac:dyDescent="0.3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0</v>
      </c>
      <c r="C21" s="14">
        <f>C8-C13+C17</f>
        <v>24906250.599999994</v>
      </c>
      <c r="D21" s="14">
        <f>D8-D13+D17</f>
        <v>12094597.079999985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0</v>
      </c>
      <c r="C23" s="14">
        <f>C21-C11</f>
        <v>24906250.599999994</v>
      </c>
      <c r="D23" s="14">
        <f>D21-D11</f>
        <v>12094597.079999985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0</v>
      </c>
      <c r="C25" s="14">
        <f>C23-C17</f>
        <v>23850711.129999995</v>
      </c>
      <c r="D25" s="14">
        <f>D23-D17</f>
        <v>11039057.609999985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23850711.129999995</v>
      </c>
      <c r="D33" s="4">
        <f>D25+D29</f>
        <v>11039057.609999985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181980644</v>
      </c>
      <c r="C48" s="96">
        <f>C9</f>
        <v>161821703.57999998</v>
      </c>
      <c r="D48" s="96">
        <f>D9</f>
        <v>148289649.32999998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181980644</v>
      </c>
      <c r="C53" s="47">
        <f>C14</f>
        <v>137970992.44999999</v>
      </c>
      <c r="D53" s="47">
        <f>D14</f>
        <v>137250591.72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1055539.47</v>
      </c>
      <c r="D55" s="47">
        <f>D18</f>
        <v>1055539.47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0</v>
      </c>
      <c r="C57" s="4">
        <f>C48+C49-C53+C55</f>
        <v>24906250.599999994</v>
      </c>
      <c r="D57" s="4">
        <f>D48+D49-D53+D55</f>
        <v>12094597.079999985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0</v>
      </c>
      <c r="C59" s="4">
        <f>C57-C49</f>
        <v>24906250.599999994</v>
      </c>
      <c r="D59" s="4">
        <f>D57-D49</f>
        <v>12094597.079999985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F86" sqref="F86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2" t="s">
        <v>230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231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6" t="s">
        <v>232</v>
      </c>
      <c r="B6" s="168" t="s">
        <v>233</v>
      </c>
      <c r="C6" s="168"/>
      <c r="D6" s="168"/>
      <c r="E6" s="168"/>
      <c r="F6" s="168"/>
      <c r="G6" s="168" t="s">
        <v>234</v>
      </c>
    </row>
    <row r="7" spans="1:7" ht="28.8" x14ac:dyDescent="0.3">
      <c r="A7" s="16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8"/>
    </row>
    <row r="8" spans="1:7" x14ac:dyDescent="0.3">
      <c r="A8" s="26" t="s">
        <v>239</v>
      </c>
      <c r="B8" s="91"/>
      <c r="C8" s="91"/>
      <c r="D8" s="91"/>
      <c r="E8" s="91"/>
      <c r="F8" s="91"/>
      <c r="G8" s="91"/>
    </row>
    <row r="9" spans="1:7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246</v>
      </c>
      <c r="B15" s="47">
        <v>13303193</v>
      </c>
      <c r="C15" s="47">
        <v>110000</v>
      </c>
      <c r="D15" s="47">
        <v>13413193</v>
      </c>
      <c r="E15" s="47">
        <v>13316855.91</v>
      </c>
      <c r="F15" s="47">
        <v>13316855.91</v>
      </c>
      <c r="G15" s="47">
        <v>13662.910000000149</v>
      </c>
    </row>
    <row r="16" spans="1:7" x14ac:dyDescent="0.3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58" t="s">
        <v>265</v>
      </c>
      <c r="B34" s="47">
        <v>168677451</v>
      </c>
      <c r="C34" s="47">
        <v>7459965.5</v>
      </c>
      <c r="D34" s="47">
        <v>176137416.50999999</v>
      </c>
      <c r="E34" s="47">
        <v>147293308.19999999</v>
      </c>
      <c r="F34" s="47">
        <v>133761253.94999999</v>
      </c>
      <c r="G34" s="47">
        <v>-21384142.800000012</v>
      </c>
    </row>
    <row r="35" spans="1:7" ht="14.4" customHeight="1" x14ac:dyDescent="0.3">
      <c r="A35" s="58" t="s">
        <v>266</v>
      </c>
      <c r="B35" s="47">
        <v>0</v>
      </c>
      <c r="C35" s="47">
        <v>156000</v>
      </c>
      <c r="D35" s="47">
        <v>156000</v>
      </c>
      <c r="E35" s="47">
        <v>156000</v>
      </c>
      <c r="F35" s="47">
        <v>156000</v>
      </c>
      <c r="G35" s="47">
        <v>156000</v>
      </c>
    </row>
    <row r="36" spans="1:7" ht="14.4" customHeight="1" x14ac:dyDescent="0.3">
      <c r="A36" s="77" t="s">
        <v>267</v>
      </c>
      <c r="B36" s="47">
        <v>0</v>
      </c>
      <c r="C36" s="47">
        <v>156000</v>
      </c>
      <c r="D36" s="47">
        <v>156000</v>
      </c>
      <c r="E36" s="47">
        <v>156000</v>
      </c>
      <c r="F36" s="47">
        <v>156000</v>
      </c>
      <c r="G36" s="47">
        <v>156000</v>
      </c>
    </row>
    <row r="37" spans="1:7" ht="14.4" customHeight="1" x14ac:dyDescent="0.3">
      <c r="A37" s="58" t="s">
        <v>268</v>
      </c>
      <c r="B37" s="47">
        <v>0</v>
      </c>
      <c r="C37" s="47">
        <v>1055539.47</v>
      </c>
      <c r="D37" s="47">
        <v>1055539.47</v>
      </c>
      <c r="E37" s="47">
        <v>1055539.47</v>
      </c>
      <c r="F37" s="47">
        <v>1055539.47</v>
      </c>
      <c r="G37" s="47">
        <v>1055539.47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3">
      <c r="A39" s="77" t="s">
        <v>270</v>
      </c>
      <c r="B39" s="47">
        <v>0</v>
      </c>
      <c r="C39" s="47">
        <v>1055539.47</v>
      </c>
      <c r="D39" s="47">
        <v>1055539.47</v>
      </c>
      <c r="E39" s="47">
        <v>1055539.47</v>
      </c>
      <c r="F39" s="47">
        <v>1055539.47</v>
      </c>
      <c r="G39" s="47">
        <v>1055539.47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1">SUM(B9,B10,B11,B12,B13,B14,B15,B16,B28,B34,B35,B37)</f>
        <v>181980644</v>
      </c>
      <c r="C41" s="4">
        <f t="shared" si="1"/>
        <v>8781504.9700000007</v>
      </c>
      <c r="D41" s="4">
        <f t="shared" si="1"/>
        <v>190762148.97999999</v>
      </c>
      <c r="E41" s="4">
        <f t="shared" si="1"/>
        <v>161821703.57999998</v>
      </c>
      <c r="F41" s="4">
        <f t="shared" si="1"/>
        <v>148289649.32999998</v>
      </c>
      <c r="G41" s="4">
        <f t="shared" si="1"/>
        <v>-20158940.420000013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2">SUM(B46:B53)</f>
        <v>0</v>
      </c>
      <c r="C45" s="47">
        <f t="shared" si="2"/>
        <v>0</v>
      </c>
      <c r="D45" s="47">
        <f t="shared" si="2"/>
        <v>0</v>
      </c>
      <c r="E45" s="47">
        <f t="shared" si="2"/>
        <v>0</v>
      </c>
      <c r="F45" s="47">
        <f t="shared" si="2"/>
        <v>0</v>
      </c>
      <c r="G45" s="47">
        <f t="shared" si="2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3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3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3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3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3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3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4">SUM(B55:B58)</f>
        <v>0</v>
      </c>
      <c r="C54" s="47">
        <f t="shared" si="4"/>
        <v>0</v>
      </c>
      <c r="D54" s="47">
        <f t="shared" si="4"/>
        <v>0</v>
      </c>
      <c r="E54" s="47">
        <f t="shared" si="4"/>
        <v>0</v>
      </c>
      <c r="F54" s="47">
        <f t="shared" si="4"/>
        <v>0</v>
      </c>
      <c r="G54" s="47">
        <f t="shared" si="4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5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5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5"/>
        <v>0</v>
      </c>
    </row>
    <row r="59" spans="1:7" x14ac:dyDescent="0.3">
      <c r="A59" s="58" t="s">
        <v>288</v>
      </c>
      <c r="B59" s="47">
        <f t="shared" ref="B59:G59" si="6">SUM(B60:B61)</f>
        <v>0</v>
      </c>
      <c r="C59" s="47">
        <f t="shared" si="6"/>
        <v>0</v>
      </c>
      <c r="D59" s="47">
        <f t="shared" si="6"/>
        <v>0</v>
      </c>
      <c r="E59" s="47">
        <f t="shared" si="6"/>
        <v>0</v>
      </c>
      <c r="F59" s="47">
        <f t="shared" si="6"/>
        <v>0</v>
      </c>
      <c r="G59" s="47">
        <f t="shared" si="6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7">F61-B61</f>
        <v>0</v>
      </c>
    </row>
    <row r="62" spans="1:7" x14ac:dyDescent="0.3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7"/>
        <v>0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8">B45+B54+B59+B62+B63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 t="shared" si="8"/>
        <v>0</v>
      </c>
      <c r="G65" s="4">
        <f t="shared" si="8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9">B68</f>
        <v>0</v>
      </c>
      <c r="C67" s="4">
        <f t="shared" si="9"/>
        <v>0</v>
      </c>
      <c r="D67" s="4">
        <f t="shared" si="9"/>
        <v>0</v>
      </c>
      <c r="E67" s="4">
        <f t="shared" si="9"/>
        <v>0</v>
      </c>
      <c r="F67" s="4">
        <f t="shared" si="9"/>
        <v>0</v>
      </c>
      <c r="G67" s="4">
        <f t="shared" si="9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0">B41+B65+B67</f>
        <v>181980644</v>
      </c>
      <c r="C70" s="4">
        <f t="shared" si="10"/>
        <v>8781504.9700000007</v>
      </c>
      <c r="D70" s="4">
        <f t="shared" si="10"/>
        <v>190762148.97999999</v>
      </c>
      <c r="E70" s="4">
        <f t="shared" si="10"/>
        <v>161821703.57999998</v>
      </c>
      <c r="F70" s="4">
        <f t="shared" si="10"/>
        <v>148289649.32999998</v>
      </c>
      <c r="G70" s="4">
        <f t="shared" si="10"/>
        <v>-20158940.420000013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168677451</v>
      </c>
      <c r="C73" s="47">
        <v>8781504.9700000007</v>
      </c>
      <c r="D73" s="47">
        <v>190762148.97999999</v>
      </c>
      <c r="E73" s="47">
        <v>161821703.57999998</v>
      </c>
      <c r="F73" s="47">
        <v>148289649.32999998</v>
      </c>
      <c r="G73" s="47">
        <v>-20158940.420000013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1">B73+B74</f>
        <v>168677451</v>
      </c>
      <c r="C75" s="4">
        <f t="shared" si="11"/>
        <v>8781504.9700000007</v>
      </c>
      <c r="D75" s="4">
        <f t="shared" si="11"/>
        <v>190762148.97999999</v>
      </c>
      <c r="E75" s="4">
        <f t="shared" si="11"/>
        <v>161821703.57999998</v>
      </c>
      <c r="F75" s="4">
        <f t="shared" si="11"/>
        <v>148289649.32999998</v>
      </c>
      <c r="G75" s="4">
        <f t="shared" si="11"/>
        <v>-20158940.420000013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58 B60:F72 G9:G14 G60:G72 G55:G58 G41:G53 B74:F75 G74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zoomScale="75" zoomScaleNormal="75" workbookViewId="0">
      <selection activeCell="B10" sqref="B10:G10"/>
    </sheetView>
  </sheetViews>
  <sheetFormatPr baseColWidth="10" defaultColWidth="11" defaultRowHeight="14.4" x14ac:dyDescent="0.3"/>
  <cols>
    <col min="1" max="1" width="39.21875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</cols>
  <sheetData>
    <row r="1" spans="1:7" ht="40.950000000000003" customHeight="1" x14ac:dyDescent="0.3">
      <c r="A1" s="171" t="s">
        <v>301</v>
      </c>
      <c r="B1" s="163"/>
      <c r="C1" s="163"/>
      <c r="D1" s="163"/>
      <c r="E1" s="163"/>
      <c r="F1" s="163"/>
      <c r="G1" s="164"/>
    </row>
    <row r="2" spans="1:7" x14ac:dyDescent="0.3">
      <c r="A2" s="125" t="str">
        <f>'Formato 1'!A2</f>
        <v>SISTEMA PARA EL DESARROLLO INTEGRAL DE LA FAMILIA EN EL MUNICIPIO DE LEÓN,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9" t="s">
        <v>6</v>
      </c>
      <c r="B7" s="169" t="s">
        <v>304</v>
      </c>
      <c r="C7" s="169"/>
      <c r="D7" s="169"/>
      <c r="E7" s="169"/>
      <c r="F7" s="169"/>
      <c r="G7" s="170" t="s">
        <v>305</v>
      </c>
    </row>
    <row r="8" spans="1:7" ht="28.8" x14ac:dyDescent="0.3">
      <c r="A8" s="16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9"/>
    </row>
    <row r="9" spans="1:7" x14ac:dyDescent="0.3">
      <c r="A9" s="27" t="s">
        <v>310</v>
      </c>
      <c r="B9" s="83">
        <f t="shared" ref="B9:G9" si="0">SUM(B10,B18,B28,B38,B48,B58,B62,B71,B75)</f>
        <v>175687844</v>
      </c>
      <c r="C9" s="83">
        <f t="shared" si="0"/>
        <v>4573612.9800000079</v>
      </c>
      <c r="D9" s="83">
        <f t="shared" si="0"/>
        <v>180261456.98000002</v>
      </c>
      <c r="E9" s="83">
        <f t="shared" si="0"/>
        <v>131339427.88999999</v>
      </c>
      <c r="F9" s="83">
        <f t="shared" si="0"/>
        <v>130619027.16</v>
      </c>
      <c r="G9" s="83">
        <f t="shared" si="0"/>
        <v>48922029.090000004</v>
      </c>
    </row>
    <row r="10" spans="1:7" x14ac:dyDescent="0.3">
      <c r="A10" s="84" t="s">
        <v>311</v>
      </c>
      <c r="B10" s="83">
        <f t="shared" ref="B10:G10" si="1">SUM(B11:B17)</f>
        <v>136952495</v>
      </c>
      <c r="C10" s="83">
        <f t="shared" si="1"/>
        <v>3252074.1900000079</v>
      </c>
      <c r="D10" s="83">
        <f t="shared" si="1"/>
        <v>140204569.19</v>
      </c>
      <c r="E10" s="83">
        <f t="shared" si="1"/>
        <v>103082511.38</v>
      </c>
      <c r="F10" s="83">
        <f t="shared" si="1"/>
        <v>102904502.56</v>
      </c>
      <c r="G10" s="83">
        <f t="shared" si="1"/>
        <v>37122057.810000002</v>
      </c>
    </row>
    <row r="11" spans="1:7" x14ac:dyDescent="0.3">
      <c r="A11" s="85" t="s">
        <v>312</v>
      </c>
      <c r="B11" s="75">
        <v>86219315</v>
      </c>
      <c r="C11" s="75">
        <f>D11-B11</f>
        <v>-4791239.8399999887</v>
      </c>
      <c r="D11" s="75">
        <v>81428075.160000011</v>
      </c>
      <c r="E11" s="75">
        <v>60818610.859999999</v>
      </c>
      <c r="F11" s="75">
        <v>60814007.870000005</v>
      </c>
      <c r="G11" s="75">
        <f>D11-E11</f>
        <v>20609464.300000012</v>
      </c>
    </row>
    <row r="12" spans="1:7" x14ac:dyDescent="0.3">
      <c r="A12" s="85" t="s">
        <v>313</v>
      </c>
      <c r="B12" s="75">
        <v>3831240</v>
      </c>
      <c r="C12" s="75">
        <f t="shared" ref="C12:C17" si="2">D12-B12</f>
        <v>1361216.12</v>
      </c>
      <c r="D12" s="75">
        <v>5192456.12</v>
      </c>
      <c r="E12" s="75">
        <v>2629698.94</v>
      </c>
      <c r="F12" s="75">
        <v>2629698.94</v>
      </c>
      <c r="G12" s="75">
        <f t="shared" ref="G12:G47" si="3">D12-E12</f>
        <v>2562757.1800000002</v>
      </c>
    </row>
    <row r="13" spans="1:7" x14ac:dyDescent="0.3">
      <c r="A13" s="85" t="s">
        <v>314</v>
      </c>
      <c r="B13" s="75">
        <v>12204993</v>
      </c>
      <c r="C13" s="75">
        <f t="shared" si="2"/>
        <v>6200097.4099999964</v>
      </c>
      <c r="D13" s="75">
        <v>18405090.409999996</v>
      </c>
      <c r="E13" s="75">
        <v>13697339.770000001</v>
      </c>
      <c r="F13" s="75">
        <v>13523933.940000001</v>
      </c>
      <c r="G13" s="75">
        <f t="shared" si="3"/>
        <v>4707750.639999995</v>
      </c>
    </row>
    <row r="14" spans="1:7" x14ac:dyDescent="0.3">
      <c r="A14" s="85" t="s">
        <v>315</v>
      </c>
      <c r="B14" s="75">
        <v>24642138</v>
      </c>
      <c r="C14" s="75">
        <f t="shared" si="2"/>
        <v>-139550</v>
      </c>
      <c r="D14" s="75">
        <v>24502588</v>
      </c>
      <c r="E14" s="75">
        <v>18054677.899999999</v>
      </c>
      <c r="F14" s="75">
        <v>18054677.899999999</v>
      </c>
      <c r="G14" s="75">
        <f t="shared" si="3"/>
        <v>6447910.1000000015</v>
      </c>
    </row>
    <row r="15" spans="1:7" x14ac:dyDescent="0.3">
      <c r="A15" s="85" t="s">
        <v>316</v>
      </c>
      <c r="B15" s="75">
        <v>10054809</v>
      </c>
      <c r="C15" s="75">
        <f t="shared" si="2"/>
        <v>621550.5</v>
      </c>
      <c r="D15" s="75">
        <v>10676359.5</v>
      </c>
      <c r="E15" s="75">
        <v>7882183.9100000001</v>
      </c>
      <c r="F15" s="75">
        <v>7882183.9100000001</v>
      </c>
      <c r="G15" s="75">
        <f t="shared" si="3"/>
        <v>2794175.59</v>
      </c>
    </row>
    <row r="16" spans="1:7" x14ac:dyDescent="0.3">
      <c r="A16" s="85" t="s">
        <v>317</v>
      </c>
      <c r="B16" s="75">
        <v>0</v>
      </c>
      <c r="C16" s="75">
        <f t="shared" si="2"/>
        <v>0</v>
      </c>
      <c r="D16" s="75">
        <v>0</v>
      </c>
      <c r="E16" s="75">
        <v>0</v>
      </c>
      <c r="F16" s="75">
        <v>0</v>
      </c>
      <c r="G16" s="75">
        <f t="shared" si="3"/>
        <v>0</v>
      </c>
    </row>
    <row r="17" spans="1:7" x14ac:dyDescent="0.3">
      <c r="A17" s="85" t="s">
        <v>318</v>
      </c>
      <c r="B17" s="75">
        <v>0</v>
      </c>
      <c r="C17" s="75">
        <f t="shared" si="2"/>
        <v>0</v>
      </c>
      <c r="D17" s="75">
        <v>0</v>
      </c>
      <c r="E17" s="75">
        <v>0</v>
      </c>
      <c r="F17" s="75">
        <v>0</v>
      </c>
      <c r="G17" s="75">
        <f t="shared" si="3"/>
        <v>0</v>
      </c>
    </row>
    <row r="18" spans="1:7" x14ac:dyDescent="0.3">
      <c r="A18" s="84" t="s">
        <v>319</v>
      </c>
      <c r="B18" s="83">
        <f t="shared" ref="B18:G18" si="4">SUM(B19:B27)</f>
        <v>10637484</v>
      </c>
      <c r="C18" s="83">
        <f t="shared" si="4"/>
        <v>-137478.45000000129</v>
      </c>
      <c r="D18" s="83">
        <f t="shared" si="4"/>
        <v>10500005.549999997</v>
      </c>
      <c r="E18" s="83">
        <f t="shared" si="4"/>
        <v>6814547.879999999</v>
      </c>
      <c r="F18" s="83">
        <f t="shared" si="4"/>
        <v>6814367.879999999</v>
      </c>
      <c r="G18" s="83">
        <f t="shared" si="4"/>
        <v>3685457.67</v>
      </c>
    </row>
    <row r="19" spans="1:7" x14ac:dyDescent="0.3">
      <c r="A19" s="85" t="s">
        <v>320</v>
      </c>
      <c r="B19" s="75">
        <v>1439999.9999999998</v>
      </c>
      <c r="C19" s="75">
        <f>D19-B19</f>
        <v>813490.8</v>
      </c>
      <c r="D19" s="75">
        <v>2253490.7999999998</v>
      </c>
      <c r="E19" s="75">
        <v>1653547.0199999991</v>
      </c>
      <c r="F19" s="75">
        <v>1653547.0199999991</v>
      </c>
      <c r="G19" s="75">
        <f t="shared" si="3"/>
        <v>599943.78000000073</v>
      </c>
    </row>
    <row r="20" spans="1:7" x14ac:dyDescent="0.3">
      <c r="A20" s="85" t="s">
        <v>321</v>
      </c>
      <c r="B20" s="75">
        <v>5528000</v>
      </c>
      <c r="C20" s="75">
        <f t="shared" ref="C20:C37" si="5">D20-B20</f>
        <v>-961426.34000000171</v>
      </c>
      <c r="D20" s="75">
        <v>4566573.6599999983</v>
      </c>
      <c r="E20" s="75">
        <v>2585279.8899999997</v>
      </c>
      <c r="F20" s="75">
        <v>2585099.8899999997</v>
      </c>
      <c r="G20" s="75">
        <f t="shared" si="3"/>
        <v>1981293.7699999986</v>
      </c>
    </row>
    <row r="21" spans="1:7" x14ac:dyDescent="0.3">
      <c r="A21" s="85" t="s">
        <v>322</v>
      </c>
      <c r="B21" s="75">
        <v>0</v>
      </c>
      <c r="C21" s="75">
        <f t="shared" si="5"/>
        <v>1500</v>
      </c>
      <c r="D21" s="75">
        <v>1500</v>
      </c>
      <c r="E21" s="75">
        <v>1500</v>
      </c>
      <c r="F21" s="75">
        <v>1500</v>
      </c>
      <c r="G21" s="75">
        <f t="shared" si="3"/>
        <v>0</v>
      </c>
    </row>
    <row r="22" spans="1:7" x14ac:dyDescent="0.3">
      <c r="A22" s="85" t="s">
        <v>323</v>
      </c>
      <c r="B22" s="75">
        <v>1207266.9999999998</v>
      </c>
      <c r="C22" s="75">
        <f t="shared" si="5"/>
        <v>15462.720000000438</v>
      </c>
      <c r="D22" s="75">
        <v>1222729.7200000002</v>
      </c>
      <c r="E22" s="75">
        <v>847475.3</v>
      </c>
      <c r="F22" s="75">
        <v>847475.3</v>
      </c>
      <c r="G22" s="75">
        <f t="shared" si="3"/>
        <v>375254.42000000016</v>
      </c>
    </row>
    <row r="23" spans="1:7" x14ac:dyDescent="0.3">
      <c r="A23" s="85" t="s">
        <v>324</v>
      </c>
      <c r="B23" s="75">
        <v>313267</v>
      </c>
      <c r="C23" s="75">
        <f t="shared" si="5"/>
        <v>38643.599999999919</v>
      </c>
      <c r="D23" s="75">
        <v>351910.59999999992</v>
      </c>
      <c r="E23" s="75">
        <v>273427.94</v>
      </c>
      <c r="F23" s="75">
        <v>273427.94</v>
      </c>
      <c r="G23" s="75">
        <f t="shared" si="3"/>
        <v>78482.659999999916</v>
      </c>
    </row>
    <row r="24" spans="1:7" x14ac:dyDescent="0.3">
      <c r="A24" s="85" t="s">
        <v>325</v>
      </c>
      <c r="B24" s="75">
        <v>1811950</v>
      </c>
      <c r="C24" s="75">
        <f t="shared" si="5"/>
        <v>-122328</v>
      </c>
      <c r="D24" s="75">
        <v>1689622</v>
      </c>
      <c r="E24" s="75">
        <v>1117804.3899999999</v>
      </c>
      <c r="F24" s="75">
        <v>1117804.3899999999</v>
      </c>
      <c r="G24" s="75">
        <f t="shared" si="3"/>
        <v>571817.6100000001</v>
      </c>
    </row>
    <row r="25" spans="1:7" x14ac:dyDescent="0.3">
      <c r="A25" s="85" t="s">
        <v>326</v>
      </c>
      <c r="B25" s="75">
        <v>50000</v>
      </c>
      <c r="C25" s="75">
        <f t="shared" si="5"/>
        <v>-3175.4000000000087</v>
      </c>
      <c r="D25" s="75">
        <v>46824.599999999991</v>
      </c>
      <c r="E25" s="75">
        <v>48300.030000000013</v>
      </c>
      <c r="F25" s="75">
        <v>48300.030000000013</v>
      </c>
      <c r="G25" s="75">
        <f t="shared" si="3"/>
        <v>-1475.4300000000221</v>
      </c>
    </row>
    <row r="26" spans="1:7" x14ac:dyDescent="0.3">
      <c r="A26" s="85" t="s">
        <v>327</v>
      </c>
      <c r="B26" s="75">
        <v>0</v>
      </c>
      <c r="C26" s="75">
        <f t="shared" si="5"/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3">
      <c r="A27" s="85" t="s">
        <v>328</v>
      </c>
      <c r="B27" s="75">
        <v>287000.00000000006</v>
      </c>
      <c r="C27" s="75">
        <f t="shared" si="5"/>
        <v>80354.170000000042</v>
      </c>
      <c r="D27" s="75">
        <v>367354.1700000001</v>
      </c>
      <c r="E27" s="75">
        <v>287213.31000000006</v>
      </c>
      <c r="F27" s="75">
        <v>287213.31000000006</v>
      </c>
      <c r="G27" s="75">
        <f t="shared" si="3"/>
        <v>80140.860000000044</v>
      </c>
    </row>
    <row r="28" spans="1:7" x14ac:dyDescent="0.3">
      <c r="A28" s="84" t="s">
        <v>329</v>
      </c>
      <c r="B28" s="83">
        <f t="shared" ref="B28:G28" si="6">SUM(B29:B37)</f>
        <v>23897864.999999996</v>
      </c>
      <c r="C28" s="83">
        <f t="shared" si="6"/>
        <v>952146.87000000244</v>
      </c>
      <c r="D28" s="83">
        <f t="shared" si="6"/>
        <v>24850011.870000001</v>
      </c>
      <c r="E28" s="83">
        <f t="shared" si="6"/>
        <v>18635821.27</v>
      </c>
      <c r="F28" s="83">
        <f t="shared" si="6"/>
        <v>18093609.359999999</v>
      </c>
      <c r="G28" s="83">
        <f t="shared" si="6"/>
        <v>6214190.5999999996</v>
      </c>
    </row>
    <row r="29" spans="1:7" x14ac:dyDescent="0.3">
      <c r="A29" s="85" t="s">
        <v>330</v>
      </c>
      <c r="B29" s="75">
        <v>2186000</v>
      </c>
      <c r="C29" s="75">
        <f t="shared" si="5"/>
        <v>-97882.830000000075</v>
      </c>
      <c r="D29" s="75">
        <v>2088117.17</v>
      </c>
      <c r="E29" s="75">
        <v>1634183.78</v>
      </c>
      <c r="F29" s="75">
        <v>1634183.78</v>
      </c>
      <c r="G29" s="75">
        <f t="shared" si="3"/>
        <v>453933.3899999999</v>
      </c>
    </row>
    <row r="30" spans="1:7" x14ac:dyDescent="0.3">
      <c r="A30" s="85" t="s">
        <v>331</v>
      </c>
      <c r="B30" s="75">
        <v>80000</v>
      </c>
      <c r="C30" s="75">
        <f t="shared" si="5"/>
        <v>186522.76</v>
      </c>
      <c r="D30" s="75">
        <v>266522.76</v>
      </c>
      <c r="E30" s="75">
        <v>225073.29000000004</v>
      </c>
      <c r="F30" s="75">
        <v>225073.29000000004</v>
      </c>
      <c r="G30" s="75">
        <f t="shared" si="3"/>
        <v>41449.469999999972</v>
      </c>
    </row>
    <row r="31" spans="1:7" x14ac:dyDescent="0.3">
      <c r="A31" s="85" t="s">
        <v>332</v>
      </c>
      <c r="B31" s="75">
        <v>10375679.999999998</v>
      </c>
      <c r="C31" s="75">
        <f t="shared" si="5"/>
        <v>193256.54000000097</v>
      </c>
      <c r="D31" s="75">
        <v>10568936.539999999</v>
      </c>
      <c r="E31" s="75">
        <v>7643423.5300000003</v>
      </c>
      <c r="F31" s="75">
        <v>7643423.5300000003</v>
      </c>
      <c r="G31" s="75">
        <f t="shared" si="3"/>
        <v>2925513.0099999988</v>
      </c>
    </row>
    <row r="32" spans="1:7" x14ac:dyDescent="0.3">
      <c r="A32" s="85" t="s">
        <v>333</v>
      </c>
      <c r="B32" s="75">
        <v>625000</v>
      </c>
      <c r="C32" s="75">
        <f t="shared" si="5"/>
        <v>75730.400000000023</v>
      </c>
      <c r="D32" s="75">
        <v>700730.4</v>
      </c>
      <c r="E32" s="75">
        <v>632947.07999999984</v>
      </c>
      <c r="F32" s="75">
        <v>136060.74000000005</v>
      </c>
      <c r="G32" s="75">
        <f t="shared" si="3"/>
        <v>67783.320000000182</v>
      </c>
    </row>
    <row r="33" spans="1:7" ht="14.4" customHeight="1" x14ac:dyDescent="0.3">
      <c r="A33" s="85" t="s">
        <v>334</v>
      </c>
      <c r="B33" s="75">
        <v>6398184.9999999981</v>
      </c>
      <c r="C33" s="75">
        <f t="shared" si="5"/>
        <v>276374.94000000134</v>
      </c>
      <c r="D33" s="75">
        <v>6674559.9399999995</v>
      </c>
      <c r="E33" s="75">
        <v>4681843.5099999988</v>
      </c>
      <c r="F33" s="75">
        <v>4636517.9399999985</v>
      </c>
      <c r="G33" s="75">
        <f t="shared" si="3"/>
        <v>1992716.4300000006</v>
      </c>
    </row>
    <row r="34" spans="1:7" ht="14.4" customHeight="1" x14ac:dyDescent="0.3">
      <c r="A34" s="85" t="s">
        <v>335</v>
      </c>
      <c r="B34" s="75">
        <v>0</v>
      </c>
      <c r="C34" s="75">
        <f t="shared" si="5"/>
        <v>0</v>
      </c>
      <c r="D34" s="75">
        <v>0</v>
      </c>
      <c r="E34" s="75">
        <v>0</v>
      </c>
      <c r="F34" s="75">
        <v>0</v>
      </c>
      <c r="G34" s="75">
        <f t="shared" si="3"/>
        <v>0</v>
      </c>
    </row>
    <row r="35" spans="1:7" ht="14.4" customHeight="1" x14ac:dyDescent="0.3">
      <c r="A35" s="85" t="s">
        <v>336</v>
      </c>
      <c r="B35" s="75">
        <v>295000</v>
      </c>
      <c r="C35" s="75">
        <f t="shared" si="5"/>
        <v>75521.299999999988</v>
      </c>
      <c r="D35" s="75">
        <v>370521.3</v>
      </c>
      <c r="E35" s="75">
        <v>324735.45999999996</v>
      </c>
      <c r="F35" s="75">
        <v>324735.45999999996</v>
      </c>
      <c r="G35" s="75">
        <f t="shared" si="3"/>
        <v>45785.840000000026</v>
      </c>
    </row>
    <row r="36" spans="1:7" ht="14.4" customHeight="1" x14ac:dyDescent="0.3">
      <c r="A36" s="85" t="s">
        <v>337</v>
      </c>
      <c r="B36" s="75">
        <v>893000</v>
      </c>
      <c r="C36" s="75">
        <f t="shared" si="5"/>
        <v>458264.12000000011</v>
      </c>
      <c r="D36" s="75">
        <v>1351264.12</v>
      </c>
      <c r="E36" s="75">
        <v>1400309.14</v>
      </c>
      <c r="F36" s="75">
        <v>1400309.14</v>
      </c>
      <c r="G36" s="75">
        <f t="shared" si="3"/>
        <v>-49045.019999999786</v>
      </c>
    </row>
    <row r="37" spans="1:7" ht="14.4" customHeight="1" x14ac:dyDescent="0.3">
      <c r="A37" s="85" t="s">
        <v>338</v>
      </c>
      <c r="B37" s="75">
        <v>3045000</v>
      </c>
      <c r="C37" s="75">
        <f t="shared" si="5"/>
        <v>-215640.35999999987</v>
      </c>
      <c r="D37" s="75">
        <v>2829359.64</v>
      </c>
      <c r="E37" s="75">
        <v>2093305.4800000002</v>
      </c>
      <c r="F37" s="75">
        <v>2093305.4800000002</v>
      </c>
      <c r="G37" s="75">
        <f t="shared" si="3"/>
        <v>736054.15999999992</v>
      </c>
    </row>
    <row r="38" spans="1:7" x14ac:dyDescent="0.3">
      <c r="A38" s="84" t="s">
        <v>339</v>
      </c>
      <c r="B38" s="83">
        <f t="shared" ref="B38:G38" si="7">SUM(B39:B47)</f>
        <v>4200000</v>
      </c>
      <c r="C38" s="83">
        <f t="shared" si="7"/>
        <v>153204.03999999911</v>
      </c>
      <c r="D38" s="83">
        <f t="shared" si="7"/>
        <v>4353204.0399999991</v>
      </c>
      <c r="E38" s="83">
        <f t="shared" si="7"/>
        <v>2723866.56</v>
      </c>
      <c r="F38" s="83">
        <f t="shared" si="7"/>
        <v>2723866.56</v>
      </c>
      <c r="G38" s="83">
        <f t="shared" si="7"/>
        <v>1629337.4799999991</v>
      </c>
    </row>
    <row r="39" spans="1:7" x14ac:dyDescent="0.3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 t="shared" si="3"/>
        <v>0</v>
      </c>
    </row>
    <row r="40" spans="1:7" x14ac:dyDescent="0.3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si="3"/>
        <v>0</v>
      </c>
    </row>
    <row r="41" spans="1:7" x14ac:dyDescent="0.3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3"/>
        <v>0</v>
      </c>
    </row>
    <row r="42" spans="1:7" x14ac:dyDescent="0.3">
      <c r="A42" s="85" t="s">
        <v>343</v>
      </c>
      <c r="B42" s="75">
        <v>4200000</v>
      </c>
      <c r="C42" s="75">
        <f t="shared" ref="C42" si="8">D42-B42</f>
        <v>153204.03999999911</v>
      </c>
      <c r="D42" s="75">
        <v>4353204.0399999991</v>
      </c>
      <c r="E42" s="75">
        <v>2723866.56</v>
      </c>
      <c r="F42" s="75">
        <v>2723866.56</v>
      </c>
      <c r="G42" s="75">
        <f>D42-E42</f>
        <v>1629337.4799999991</v>
      </c>
    </row>
    <row r="43" spans="1:7" x14ac:dyDescent="0.3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3"/>
        <v>0</v>
      </c>
    </row>
    <row r="44" spans="1:7" x14ac:dyDescent="0.3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3"/>
        <v>0</v>
      </c>
    </row>
    <row r="45" spans="1:7" x14ac:dyDescent="0.3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3"/>
        <v>0</v>
      </c>
    </row>
    <row r="46" spans="1:7" x14ac:dyDescent="0.3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3"/>
        <v>0</v>
      </c>
    </row>
    <row r="47" spans="1:7" x14ac:dyDescent="0.3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3"/>
        <v>0</v>
      </c>
    </row>
    <row r="48" spans="1:7" x14ac:dyDescent="0.3">
      <c r="A48" s="84" t="s">
        <v>349</v>
      </c>
      <c r="B48" s="83">
        <f t="shared" ref="B48:G48" si="9">SUM(B49:B57)</f>
        <v>0</v>
      </c>
      <c r="C48" s="83">
        <f t="shared" si="9"/>
        <v>353666.3299999999</v>
      </c>
      <c r="D48" s="83">
        <f t="shared" si="9"/>
        <v>353666.3299999999</v>
      </c>
      <c r="E48" s="83">
        <f t="shared" si="9"/>
        <v>82680.799999999988</v>
      </c>
      <c r="F48" s="83">
        <f t="shared" si="9"/>
        <v>82680.799999999988</v>
      </c>
      <c r="G48" s="83">
        <f t="shared" si="9"/>
        <v>270985.52999999991</v>
      </c>
    </row>
    <row r="49" spans="1:7" x14ac:dyDescent="0.3">
      <c r="A49" s="85" t="s">
        <v>350</v>
      </c>
      <c r="B49" s="75">
        <v>0</v>
      </c>
      <c r="C49" s="75">
        <f t="shared" ref="C49" si="10">D49-B49</f>
        <v>341565.7699999999</v>
      </c>
      <c r="D49" s="75">
        <v>341565.7699999999</v>
      </c>
      <c r="E49" s="75">
        <v>70580.239999999991</v>
      </c>
      <c r="F49" s="75">
        <v>70580.239999999991</v>
      </c>
      <c r="G49" s="75">
        <f>D49-E49</f>
        <v>270985.52999999991</v>
      </c>
    </row>
    <row r="50" spans="1:7" x14ac:dyDescent="0.3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1">D50-E50</f>
        <v>0</v>
      </c>
    </row>
    <row r="51" spans="1:7" x14ac:dyDescent="0.3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1"/>
        <v>0</v>
      </c>
    </row>
    <row r="52" spans="1:7" x14ac:dyDescent="0.3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1"/>
        <v>0</v>
      </c>
    </row>
    <row r="53" spans="1:7" x14ac:dyDescent="0.3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1"/>
        <v>0</v>
      </c>
    </row>
    <row r="54" spans="1:7" x14ac:dyDescent="0.3">
      <c r="A54" s="85" t="s">
        <v>355</v>
      </c>
      <c r="B54" s="75">
        <v>0</v>
      </c>
      <c r="C54" s="75">
        <f t="shared" ref="C54" si="12">D54-B54</f>
        <v>12100.56</v>
      </c>
      <c r="D54" s="75">
        <v>12100.56</v>
      </c>
      <c r="E54" s="75">
        <v>12100.56</v>
      </c>
      <c r="F54" s="75">
        <v>12100.56</v>
      </c>
      <c r="G54" s="75">
        <f t="shared" si="11"/>
        <v>0</v>
      </c>
    </row>
    <row r="55" spans="1:7" x14ac:dyDescent="0.3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1"/>
        <v>0</v>
      </c>
    </row>
    <row r="56" spans="1:7" x14ac:dyDescent="0.3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1"/>
        <v>0</v>
      </c>
    </row>
    <row r="57" spans="1:7" x14ac:dyDescent="0.3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1"/>
        <v>0</v>
      </c>
    </row>
    <row r="58" spans="1:7" x14ac:dyDescent="0.3">
      <c r="A58" s="84" t="s">
        <v>359</v>
      </c>
      <c r="B58" s="83">
        <f t="shared" ref="B58:G58" si="13">SUM(B59:B61)</f>
        <v>0</v>
      </c>
      <c r="C58" s="83">
        <f t="shared" si="13"/>
        <v>0</v>
      </c>
      <c r="D58" s="83">
        <f t="shared" si="13"/>
        <v>0</v>
      </c>
      <c r="E58" s="83">
        <f t="shared" si="13"/>
        <v>0</v>
      </c>
      <c r="F58" s="83">
        <f t="shared" si="13"/>
        <v>0</v>
      </c>
      <c r="G58" s="83">
        <f t="shared" si="13"/>
        <v>0</v>
      </c>
    </row>
    <row r="59" spans="1:7" x14ac:dyDescent="0.3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4">D60-E60</f>
        <v>0</v>
      </c>
    </row>
    <row r="61" spans="1:7" x14ac:dyDescent="0.3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4"/>
        <v>0</v>
      </c>
    </row>
    <row r="62" spans="1:7" x14ac:dyDescent="0.3">
      <c r="A62" s="84" t="s">
        <v>363</v>
      </c>
      <c r="B62" s="83">
        <f t="shared" ref="B62:G62" si="15">SUM(B63:B67,B69:B70)</f>
        <v>0</v>
      </c>
      <c r="C62" s="83">
        <f t="shared" si="15"/>
        <v>0</v>
      </c>
      <c r="D62" s="83">
        <f t="shared" si="15"/>
        <v>0</v>
      </c>
      <c r="E62" s="83">
        <f t="shared" si="15"/>
        <v>0</v>
      </c>
      <c r="F62" s="83">
        <f t="shared" si="15"/>
        <v>0</v>
      </c>
      <c r="G62" s="83">
        <f t="shared" si="15"/>
        <v>0</v>
      </c>
    </row>
    <row r="63" spans="1:7" x14ac:dyDescent="0.3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6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6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6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6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6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6"/>
        <v>0</v>
      </c>
    </row>
    <row r="70" spans="1:7" x14ac:dyDescent="0.3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6"/>
        <v>0</v>
      </c>
    </row>
    <row r="71" spans="1:7" x14ac:dyDescent="0.3">
      <c r="A71" s="84" t="s">
        <v>372</v>
      </c>
      <c r="B71" s="83">
        <f t="shared" ref="B71:G71" si="17">SUM(B72:B74)</f>
        <v>0</v>
      </c>
      <c r="C71" s="83">
        <f t="shared" si="17"/>
        <v>0</v>
      </c>
      <c r="D71" s="83">
        <f t="shared" si="17"/>
        <v>0</v>
      </c>
      <c r="E71" s="83">
        <f t="shared" si="17"/>
        <v>0</v>
      </c>
      <c r="F71" s="83">
        <f t="shared" si="17"/>
        <v>0</v>
      </c>
      <c r="G71" s="83">
        <f t="shared" si="17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8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8"/>
        <v>0</v>
      </c>
    </row>
    <row r="75" spans="1:7" x14ac:dyDescent="0.3">
      <c r="A75" s="84" t="s">
        <v>376</v>
      </c>
      <c r="B75" s="83">
        <f t="shared" ref="B75:G75" si="19">SUM(B76:B82)</f>
        <v>0</v>
      </c>
      <c r="C75" s="83">
        <f t="shared" si="19"/>
        <v>0</v>
      </c>
      <c r="D75" s="83">
        <f t="shared" si="19"/>
        <v>0</v>
      </c>
      <c r="E75" s="83">
        <f t="shared" si="19"/>
        <v>0</v>
      </c>
      <c r="F75" s="83">
        <f t="shared" si="19"/>
        <v>0</v>
      </c>
      <c r="G75" s="83">
        <f t="shared" si="19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20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20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20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20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20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20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21">SUM(B85,B93,B103,B113,B123,B133,B137,B146,B150)</f>
        <v>6292800</v>
      </c>
      <c r="C84" s="83">
        <f t="shared" si="21"/>
        <v>4207892</v>
      </c>
      <c r="D84" s="83">
        <f>SUM(D85,D93,D103,D113,D123,D133,D137,D146,D150)</f>
        <v>10500692</v>
      </c>
      <c r="E84" s="83">
        <f t="shared" si="21"/>
        <v>6644788.5599999996</v>
      </c>
      <c r="F84" s="83">
        <f t="shared" si="21"/>
        <v>6644788.5599999996</v>
      </c>
      <c r="G84" s="83">
        <f t="shared" si="21"/>
        <v>3855903.44</v>
      </c>
    </row>
    <row r="85" spans="1:7" x14ac:dyDescent="0.3">
      <c r="A85" s="84" t="s">
        <v>311</v>
      </c>
      <c r="B85" s="83">
        <f t="shared" ref="B85:G85" si="22">SUM(B86:B92)</f>
        <v>0</v>
      </c>
      <c r="C85" s="83">
        <f t="shared" si="22"/>
        <v>0</v>
      </c>
      <c r="D85" s="83">
        <f t="shared" si="22"/>
        <v>0</v>
      </c>
      <c r="E85" s="83">
        <f t="shared" si="22"/>
        <v>0</v>
      </c>
      <c r="F85" s="83">
        <f t="shared" si="22"/>
        <v>0</v>
      </c>
      <c r="G85" s="83">
        <f t="shared" si="22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3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3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3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3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3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3"/>
        <v>0</v>
      </c>
    </row>
    <row r="93" spans="1:7" x14ac:dyDescent="0.3">
      <c r="A93" s="84" t="s">
        <v>319</v>
      </c>
      <c r="B93" s="83">
        <f t="shared" ref="B93:G93" si="24">SUM(B94:B102)</f>
        <v>0</v>
      </c>
      <c r="C93" s="83">
        <f>SUM(C94:C102)</f>
        <v>1532445.7400000002</v>
      </c>
      <c r="D93" s="83">
        <f>SUM(D94:D102)</f>
        <v>1532445.7400000002</v>
      </c>
      <c r="E93" s="83">
        <f t="shared" si="24"/>
        <v>960036.37999999989</v>
      </c>
      <c r="F93" s="83">
        <f t="shared" si="24"/>
        <v>960036.37999999989</v>
      </c>
      <c r="G93" s="83">
        <f t="shared" si="24"/>
        <v>572409.3600000001</v>
      </c>
    </row>
    <row r="94" spans="1:7" x14ac:dyDescent="0.3">
      <c r="A94" s="85" t="s">
        <v>320</v>
      </c>
      <c r="B94" s="75">
        <v>0</v>
      </c>
      <c r="C94" s="75">
        <v>580493.27</v>
      </c>
      <c r="D94" s="75">
        <v>580493.27</v>
      </c>
      <c r="E94" s="75">
        <v>561100.6</v>
      </c>
      <c r="F94" s="75">
        <v>561100.6</v>
      </c>
      <c r="G94" s="75">
        <f>D94-E94</f>
        <v>19392.670000000042</v>
      </c>
    </row>
    <row r="95" spans="1:7" x14ac:dyDescent="0.3">
      <c r="A95" s="85" t="s">
        <v>321</v>
      </c>
      <c r="B95" s="75">
        <v>0</v>
      </c>
      <c r="C95" s="75">
        <v>816615.98</v>
      </c>
      <c r="D95" s="75">
        <v>816615.98</v>
      </c>
      <c r="E95" s="75">
        <v>277811.08999999997</v>
      </c>
      <c r="F95" s="75">
        <v>277811.08999999997</v>
      </c>
      <c r="G95" s="75">
        <f t="shared" ref="G95:G132" si="25">D95-E95</f>
        <v>538804.89</v>
      </c>
    </row>
    <row r="96" spans="1:7" x14ac:dyDescent="0.3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5"/>
        <v>0</v>
      </c>
    </row>
    <row r="97" spans="1:7" x14ac:dyDescent="0.3">
      <c r="A97" s="85" t="s">
        <v>323</v>
      </c>
      <c r="B97" s="75">
        <v>0</v>
      </c>
      <c r="C97" s="75">
        <v>19508.330000000002</v>
      </c>
      <c r="D97" s="75">
        <v>19508.330000000002</v>
      </c>
      <c r="E97" s="75">
        <v>16385.650000000001</v>
      </c>
      <c r="F97" s="75">
        <v>16385.650000000001</v>
      </c>
      <c r="G97" s="75">
        <f t="shared" si="25"/>
        <v>3122.6800000000003</v>
      </c>
    </row>
    <row r="98" spans="1:7" x14ac:dyDescent="0.3">
      <c r="A98" s="87" t="s">
        <v>324</v>
      </c>
      <c r="B98" s="75">
        <v>0</v>
      </c>
      <c r="C98" s="75">
        <v>23498.33</v>
      </c>
      <c r="D98" s="75">
        <v>23498.33</v>
      </c>
      <c r="E98" s="75">
        <v>17577.59</v>
      </c>
      <c r="F98" s="75">
        <v>17577.59</v>
      </c>
      <c r="G98" s="75">
        <f t="shared" si="25"/>
        <v>5920.7400000000016</v>
      </c>
    </row>
    <row r="99" spans="1:7" x14ac:dyDescent="0.3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5"/>
        <v>0</v>
      </c>
    </row>
    <row r="100" spans="1:7" x14ac:dyDescent="0.3">
      <c r="A100" s="85" t="s">
        <v>326</v>
      </c>
      <c r="B100" s="75">
        <v>0</v>
      </c>
      <c r="C100" s="75">
        <v>86780.54</v>
      </c>
      <c r="D100" s="75">
        <v>86780.54</v>
      </c>
      <c r="E100" s="75">
        <v>84506.26</v>
      </c>
      <c r="F100" s="75">
        <v>84506.26</v>
      </c>
      <c r="G100" s="75">
        <f t="shared" si="25"/>
        <v>2274.2799999999988</v>
      </c>
    </row>
    <row r="101" spans="1:7" x14ac:dyDescent="0.3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5"/>
        <v>0</v>
      </c>
    </row>
    <row r="102" spans="1:7" x14ac:dyDescent="0.3">
      <c r="A102" s="85" t="s">
        <v>328</v>
      </c>
      <c r="B102" s="75">
        <v>0</v>
      </c>
      <c r="C102" s="75">
        <v>5549.29</v>
      </c>
      <c r="D102" s="75">
        <v>5549.29</v>
      </c>
      <c r="E102" s="75">
        <v>2655.19</v>
      </c>
      <c r="F102" s="75">
        <v>2655.19</v>
      </c>
      <c r="G102" s="75">
        <f t="shared" si="25"/>
        <v>2894.1</v>
      </c>
    </row>
    <row r="103" spans="1:7" x14ac:dyDescent="0.3">
      <c r="A103" s="84" t="s">
        <v>329</v>
      </c>
      <c r="B103" s="83">
        <f>SUM(B104:B112)</f>
        <v>92800</v>
      </c>
      <c r="C103" s="83">
        <f t="shared" ref="C103" si="26">SUM(C104:C112)</f>
        <v>908153.86</v>
      </c>
      <c r="D103" s="83">
        <f>SUM(D104:D112)</f>
        <v>1000953.86</v>
      </c>
      <c r="E103" s="83">
        <f>SUM(E104:E112)</f>
        <v>470004.36</v>
      </c>
      <c r="F103" s="83">
        <f>SUM(F104:F112)</f>
        <v>470004.36</v>
      </c>
      <c r="G103" s="83">
        <f>SUM(G104:G112)</f>
        <v>530949.5</v>
      </c>
    </row>
    <row r="104" spans="1:7" x14ac:dyDescent="0.3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 t="shared" si="25"/>
        <v>0</v>
      </c>
    </row>
    <row r="105" spans="1:7" x14ac:dyDescent="0.3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si="25"/>
        <v>0</v>
      </c>
    </row>
    <row r="106" spans="1:7" x14ac:dyDescent="0.3">
      <c r="A106" s="85" t="s">
        <v>332</v>
      </c>
      <c r="B106" s="75">
        <v>0</v>
      </c>
      <c r="C106" s="75">
        <v>459898.25</v>
      </c>
      <c r="D106" s="75">
        <v>459898.25</v>
      </c>
      <c r="E106" s="75">
        <v>201807.71</v>
      </c>
      <c r="F106" s="75">
        <v>201807.71</v>
      </c>
      <c r="G106" s="75">
        <f t="shared" si="25"/>
        <v>258090.54</v>
      </c>
    </row>
    <row r="107" spans="1:7" x14ac:dyDescent="0.3">
      <c r="A107" s="85" t="s">
        <v>333</v>
      </c>
      <c r="B107" s="75">
        <v>12000</v>
      </c>
      <c r="C107" s="75">
        <v>15000</v>
      </c>
      <c r="D107" s="75">
        <v>27000</v>
      </c>
      <c r="E107" s="75">
        <v>26939.21</v>
      </c>
      <c r="F107" s="75">
        <v>26939.21</v>
      </c>
      <c r="G107" s="75">
        <f t="shared" si="25"/>
        <v>60.790000000000873</v>
      </c>
    </row>
    <row r="108" spans="1:7" x14ac:dyDescent="0.3">
      <c r="A108" s="85" t="s">
        <v>334</v>
      </c>
      <c r="B108" s="75">
        <v>0</v>
      </c>
      <c r="C108" s="75">
        <v>445255.61</v>
      </c>
      <c r="D108" s="75">
        <v>445255.61</v>
      </c>
      <c r="E108" s="75">
        <v>221502.46</v>
      </c>
      <c r="F108" s="75">
        <v>221502.46</v>
      </c>
      <c r="G108" s="75">
        <f t="shared" si="25"/>
        <v>223753.15</v>
      </c>
    </row>
    <row r="109" spans="1:7" x14ac:dyDescent="0.3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3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3">
      <c r="A111" s="85" t="s">
        <v>337</v>
      </c>
      <c r="B111" s="75">
        <v>80800</v>
      </c>
      <c r="C111" s="75">
        <v>-12000</v>
      </c>
      <c r="D111" s="75">
        <v>68800</v>
      </c>
      <c r="E111" s="75">
        <v>19754.98</v>
      </c>
      <c r="F111" s="75">
        <v>19754.98</v>
      </c>
      <c r="G111" s="75">
        <f t="shared" si="25"/>
        <v>49045.020000000004</v>
      </c>
    </row>
    <row r="112" spans="1:7" x14ac:dyDescent="0.3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3">
      <c r="A113" s="84" t="s">
        <v>339</v>
      </c>
      <c r="B113" s="83">
        <f t="shared" ref="B113:G113" si="27">SUM(B114:B122)</f>
        <v>6200000</v>
      </c>
      <c r="C113" s="83">
        <f t="shared" si="27"/>
        <v>50500</v>
      </c>
      <c r="D113" s="83">
        <f t="shared" si="27"/>
        <v>6250500</v>
      </c>
      <c r="E113" s="83">
        <f t="shared" si="27"/>
        <v>3969676.52</v>
      </c>
      <c r="F113" s="83">
        <f t="shared" si="27"/>
        <v>3969676.52</v>
      </c>
      <c r="G113" s="83">
        <f t="shared" si="27"/>
        <v>2280823.48</v>
      </c>
    </row>
    <row r="114" spans="1:7" x14ac:dyDescent="0.3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 t="shared" si="25"/>
        <v>0</v>
      </c>
    </row>
    <row r="115" spans="1:7" x14ac:dyDescent="0.3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si="25"/>
        <v>0</v>
      </c>
    </row>
    <row r="116" spans="1:7" x14ac:dyDescent="0.3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5"/>
        <v>0</v>
      </c>
    </row>
    <row r="117" spans="1:7" x14ac:dyDescent="0.3">
      <c r="A117" s="85" t="s">
        <v>343</v>
      </c>
      <c r="B117" s="75">
        <v>6200000</v>
      </c>
      <c r="C117" s="75">
        <v>50500</v>
      </c>
      <c r="D117" s="75">
        <v>6250500</v>
      </c>
      <c r="E117" s="75">
        <v>3969676.52</v>
      </c>
      <c r="F117" s="75">
        <v>3969676.52</v>
      </c>
      <c r="G117" s="75">
        <f t="shared" si="25"/>
        <v>2280823.48</v>
      </c>
    </row>
    <row r="118" spans="1:7" x14ac:dyDescent="0.3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5"/>
        <v>0</v>
      </c>
    </row>
    <row r="119" spans="1:7" x14ac:dyDescent="0.3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5"/>
        <v>0</v>
      </c>
    </row>
    <row r="120" spans="1:7" x14ac:dyDescent="0.3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5"/>
        <v>0</v>
      </c>
    </row>
    <row r="121" spans="1:7" x14ac:dyDescent="0.3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5"/>
        <v>0</v>
      </c>
    </row>
    <row r="122" spans="1:7" x14ac:dyDescent="0.3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5"/>
        <v>0</v>
      </c>
    </row>
    <row r="123" spans="1:7" x14ac:dyDescent="0.3">
      <c r="A123" s="84" t="s">
        <v>349</v>
      </c>
      <c r="B123" s="83">
        <f t="shared" ref="B123:G123" si="28">SUM(B124:B132)</f>
        <v>0</v>
      </c>
      <c r="C123" s="83">
        <f>SUM(C124:C132)</f>
        <v>1716792.4</v>
      </c>
      <c r="D123" s="83">
        <f>SUM(D124:D132)</f>
        <v>1716792.4</v>
      </c>
      <c r="E123" s="83">
        <f t="shared" si="28"/>
        <v>1245071.3</v>
      </c>
      <c r="F123" s="83">
        <f t="shared" si="28"/>
        <v>1245071.3</v>
      </c>
      <c r="G123" s="83">
        <f t="shared" si="28"/>
        <v>471721.10000000003</v>
      </c>
    </row>
    <row r="124" spans="1:7" x14ac:dyDescent="0.3">
      <c r="A124" s="85" t="s">
        <v>350</v>
      </c>
      <c r="B124" s="75">
        <v>0</v>
      </c>
      <c r="C124" s="75">
        <v>674308.09000000008</v>
      </c>
      <c r="D124" s="75">
        <v>674308.09000000008</v>
      </c>
      <c r="E124" s="75">
        <v>368655.3</v>
      </c>
      <c r="F124" s="75">
        <v>368655.3</v>
      </c>
      <c r="G124" s="75">
        <f t="shared" si="25"/>
        <v>305652.7900000001</v>
      </c>
    </row>
    <row r="125" spans="1:7" x14ac:dyDescent="0.3">
      <c r="A125" s="85" t="s">
        <v>351</v>
      </c>
      <c r="B125" s="75">
        <v>0</v>
      </c>
      <c r="C125" s="75">
        <v>111958.11</v>
      </c>
      <c r="D125" s="75">
        <v>111958.11</v>
      </c>
      <c r="E125" s="75">
        <v>13224</v>
      </c>
      <c r="F125" s="75">
        <v>13224</v>
      </c>
      <c r="G125" s="75">
        <f t="shared" si="25"/>
        <v>98734.11</v>
      </c>
    </row>
    <row r="126" spans="1:7" x14ac:dyDescent="0.3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3">
      <c r="A127" s="85" t="s">
        <v>353</v>
      </c>
      <c r="B127" s="75">
        <v>0</v>
      </c>
      <c r="C127" s="75">
        <v>930526.2</v>
      </c>
      <c r="D127" s="75">
        <v>930526.2</v>
      </c>
      <c r="E127" s="75">
        <v>863192</v>
      </c>
      <c r="F127" s="75">
        <v>863192</v>
      </c>
      <c r="G127" s="75">
        <f t="shared" si="25"/>
        <v>67334.199999999953</v>
      </c>
    </row>
    <row r="128" spans="1:7" x14ac:dyDescent="0.3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3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3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3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3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3">
      <c r="A133" s="84" t="s">
        <v>359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3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363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3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">
      <c r="A146" s="84" t="s">
        <v>372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376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37">B9+B84</f>
        <v>181980644</v>
      </c>
      <c r="C159" s="90">
        <f>C9+C84</f>
        <v>8781504.9800000079</v>
      </c>
      <c r="D159" s="90">
        <f t="shared" si="37"/>
        <v>190762148.98000002</v>
      </c>
      <c r="E159" s="90">
        <f t="shared" si="37"/>
        <v>137984216.44999999</v>
      </c>
      <c r="F159" s="90">
        <f t="shared" si="37"/>
        <v>137263815.72</v>
      </c>
      <c r="G159" s="160">
        <f t="shared" si="37"/>
        <v>52777932.530000001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  <row r="161" spans="4:4" x14ac:dyDescent="0.3">
      <c r="D161" s="90"/>
    </row>
    <row r="162" spans="4:4" x14ac:dyDescent="0.3">
      <c r="D162" s="16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61 B58:F58 B63:G70 B62:F62 B71:F83 B96 B93 E93:F93 B113:F113 B122 B103 E103:F103 B94:B95 B131:F158 B124:B128 B98:B101 B97 B102 B123 E123:F123 B159 D159:F159 B85:F92 B84:C84 E84:F84 B129:B130" unlockedFormula="1"/>
    <ignoredError sqref="G18 G28 G38 G48 G58 G62 G71:G93 G113 G123 G103 G133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7" zoomScale="75" zoomScaleNormal="75" workbookViewId="0">
      <selection activeCell="B20" sqref="B20:G2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1" t="s">
        <v>386</v>
      </c>
      <c r="B1" s="172"/>
      <c r="C1" s="172"/>
      <c r="D1" s="172"/>
      <c r="E1" s="172"/>
      <c r="F1" s="172"/>
      <c r="G1" s="173"/>
    </row>
    <row r="2" spans="1:7" ht="15" customHeight="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6" t="s">
        <v>6</v>
      </c>
      <c r="B7" s="168" t="s">
        <v>304</v>
      </c>
      <c r="C7" s="168"/>
      <c r="D7" s="168"/>
      <c r="E7" s="168"/>
      <c r="F7" s="168"/>
      <c r="G7" s="170" t="s">
        <v>305</v>
      </c>
    </row>
    <row r="8" spans="1:7" ht="28.8" x14ac:dyDescent="0.3">
      <c r="A8" s="16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9"/>
    </row>
    <row r="9" spans="1:7" ht="15.75" customHeight="1" x14ac:dyDescent="0.3">
      <c r="A9" s="26" t="s">
        <v>388</v>
      </c>
      <c r="B9" s="30">
        <f>SUM(B10:B17)</f>
        <v>175687844</v>
      </c>
      <c r="C9" s="30">
        <f t="shared" ref="C9:G9" si="0">SUM(C10:C17)</f>
        <v>4573612.9800000079</v>
      </c>
      <c r="D9" s="30">
        <f t="shared" si="0"/>
        <v>180261456.98000002</v>
      </c>
      <c r="E9" s="30">
        <f t="shared" si="0"/>
        <v>131339427.88999999</v>
      </c>
      <c r="F9" s="30">
        <f t="shared" si="0"/>
        <v>130619027.16</v>
      </c>
      <c r="G9" s="30">
        <f t="shared" si="0"/>
        <v>48922029.090000004</v>
      </c>
    </row>
    <row r="10" spans="1:7" x14ac:dyDescent="0.3">
      <c r="A10" s="63" t="s">
        <v>600</v>
      </c>
      <c r="B10" s="75">
        <v>175687844</v>
      </c>
      <c r="C10" s="75">
        <v>4573612.9800000079</v>
      </c>
      <c r="D10" s="75">
        <v>180261456.98000002</v>
      </c>
      <c r="E10" s="75">
        <v>131339427.88999999</v>
      </c>
      <c r="F10" s="75">
        <v>130619027.16</v>
      </c>
      <c r="G10" s="75">
        <v>48922029.090000004</v>
      </c>
    </row>
    <row r="11" spans="1:7" x14ac:dyDescent="0.3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153</v>
      </c>
      <c r="B18" s="49"/>
      <c r="C18" s="49"/>
      <c r="D18" s="49"/>
      <c r="E18" s="49"/>
      <c r="F18" s="49"/>
      <c r="G18" s="49"/>
    </row>
    <row r="19" spans="1:7" x14ac:dyDescent="0.3">
      <c r="A19" s="3" t="s">
        <v>396</v>
      </c>
      <c r="B19" s="4">
        <f>SUM(B20:B27)</f>
        <v>6292800</v>
      </c>
      <c r="C19" s="4">
        <f t="shared" ref="C19:G19" si="1">SUM(C20:C27)</f>
        <v>4207892</v>
      </c>
      <c r="D19" s="4">
        <f t="shared" si="1"/>
        <v>10500692</v>
      </c>
      <c r="E19" s="4">
        <f t="shared" si="1"/>
        <v>6644788.5599999996</v>
      </c>
      <c r="F19" s="4">
        <f t="shared" si="1"/>
        <v>6644788.5599999996</v>
      </c>
      <c r="G19" s="4">
        <f t="shared" si="1"/>
        <v>3855903.44</v>
      </c>
    </row>
    <row r="20" spans="1:7" x14ac:dyDescent="0.3">
      <c r="A20" s="63" t="s">
        <v>600</v>
      </c>
      <c r="B20" s="75">
        <v>6292800</v>
      </c>
      <c r="C20" s="75">
        <v>4207892</v>
      </c>
      <c r="D20" s="75">
        <v>10500692</v>
      </c>
      <c r="E20" s="75">
        <v>6644788.5599999996</v>
      </c>
      <c r="F20" s="75">
        <v>6644788.5599999996</v>
      </c>
      <c r="G20" s="75">
        <v>3855903.44</v>
      </c>
    </row>
    <row r="21" spans="1:7" x14ac:dyDescent="0.3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153</v>
      </c>
      <c r="B28" s="49"/>
      <c r="C28" s="49"/>
      <c r="D28" s="49"/>
      <c r="E28" s="49"/>
      <c r="F28" s="49"/>
      <c r="G28" s="49"/>
    </row>
    <row r="29" spans="1:7" x14ac:dyDescent="0.3">
      <c r="A29" s="3" t="s">
        <v>385</v>
      </c>
      <c r="B29" s="4">
        <f>SUM(B19,B9)</f>
        <v>181980644</v>
      </c>
      <c r="C29" s="4">
        <f t="shared" ref="C29:G29" si="2">SUM(C19,C9)</f>
        <v>8781504.9800000079</v>
      </c>
      <c r="D29" s="4">
        <f t="shared" si="2"/>
        <v>190762148.98000002</v>
      </c>
      <c r="E29" s="4">
        <f t="shared" si="2"/>
        <v>137984216.44999999</v>
      </c>
      <c r="F29" s="4">
        <f t="shared" si="2"/>
        <v>137263815.72</v>
      </c>
      <c r="G29" s="4">
        <f t="shared" si="2"/>
        <v>52777932.530000001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1:G19 B2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26" sqref="B26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7" t="s">
        <v>397</v>
      </c>
      <c r="B1" s="178"/>
      <c r="C1" s="178"/>
      <c r="D1" s="178"/>
      <c r="E1" s="178"/>
      <c r="F1" s="178"/>
      <c r="G1" s="178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398</v>
      </c>
      <c r="B3" s="114"/>
      <c r="C3" s="114"/>
      <c r="D3" s="114"/>
      <c r="E3" s="114"/>
      <c r="F3" s="114"/>
      <c r="G3" s="115"/>
    </row>
    <row r="4" spans="1:7" x14ac:dyDescent="0.3">
      <c r="A4" s="113" t="s">
        <v>399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6" t="s">
        <v>6</v>
      </c>
      <c r="B7" s="174" t="s">
        <v>304</v>
      </c>
      <c r="C7" s="175"/>
      <c r="D7" s="175"/>
      <c r="E7" s="175"/>
      <c r="F7" s="176"/>
      <c r="G7" s="170" t="s">
        <v>400</v>
      </c>
    </row>
    <row r="8" spans="1:7" ht="28.8" x14ac:dyDescent="0.3">
      <c r="A8" s="167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69"/>
    </row>
    <row r="9" spans="1:7" ht="16.5" customHeight="1" x14ac:dyDescent="0.3">
      <c r="A9" s="26" t="s">
        <v>402</v>
      </c>
      <c r="B9" s="30">
        <f>SUM(B10,B19,B27,B37)</f>
        <v>175687844</v>
      </c>
      <c r="C9" s="30">
        <f t="shared" ref="C9:G9" si="0">SUM(C10,C19,C27,C37)</f>
        <v>4573612.9800000079</v>
      </c>
      <c r="D9" s="30">
        <f t="shared" si="0"/>
        <v>180261456.98000002</v>
      </c>
      <c r="E9" s="30">
        <f t="shared" si="0"/>
        <v>131339427.88999999</v>
      </c>
      <c r="F9" s="30">
        <f t="shared" si="0"/>
        <v>130619027.16</v>
      </c>
      <c r="G9" s="30">
        <f t="shared" si="0"/>
        <v>48922029.090000004</v>
      </c>
    </row>
    <row r="10" spans="1:7" ht="15" customHeight="1" x14ac:dyDescent="0.3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412</v>
      </c>
      <c r="B19" s="47">
        <f>SUM(B20:B26)</f>
        <v>175687844</v>
      </c>
      <c r="C19" s="47">
        <f t="shared" ref="C19:G19" si="2">SUM(C20:C26)</f>
        <v>4573612.9800000079</v>
      </c>
      <c r="D19" s="47">
        <f t="shared" si="2"/>
        <v>180261456.98000002</v>
      </c>
      <c r="E19" s="47">
        <f t="shared" si="2"/>
        <v>131339427.88999999</v>
      </c>
      <c r="F19" s="47">
        <f t="shared" si="2"/>
        <v>130619027.16</v>
      </c>
      <c r="G19" s="47">
        <f t="shared" si="2"/>
        <v>48922029.090000004</v>
      </c>
    </row>
    <row r="20" spans="1:7" x14ac:dyDescent="0.3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414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418</v>
      </c>
      <c r="B25" s="47">
        <v>175687844</v>
      </c>
      <c r="C25" s="47">
        <v>4573612.9800000079</v>
      </c>
      <c r="D25" s="47">
        <v>180261456.98000002</v>
      </c>
      <c r="E25" s="47">
        <v>131339427.88999999</v>
      </c>
      <c r="F25" s="47">
        <v>130619027.16</v>
      </c>
      <c r="G25" s="47">
        <v>48922029.090000004</v>
      </c>
    </row>
    <row r="26" spans="1:7" x14ac:dyDescent="0.3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420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430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435</v>
      </c>
      <c r="B43" s="4">
        <f>SUM(B44,B53,B61,B71)</f>
        <v>6292800</v>
      </c>
      <c r="C43" s="4">
        <f t="shared" ref="C43:G43" si="5">SUM(C44,C53,C61,C71)</f>
        <v>4207892</v>
      </c>
      <c r="D43" s="4">
        <f t="shared" si="5"/>
        <v>10500692</v>
      </c>
      <c r="E43" s="4">
        <f t="shared" si="5"/>
        <v>6644788.5599999996</v>
      </c>
      <c r="F43" s="4">
        <f t="shared" si="5"/>
        <v>6644788.5599999996</v>
      </c>
      <c r="G43" s="4">
        <f t="shared" si="5"/>
        <v>3855903.44</v>
      </c>
    </row>
    <row r="44" spans="1:7" x14ac:dyDescent="0.3">
      <c r="A44" s="58" t="s">
        <v>403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412</v>
      </c>
      <c r="B53" s="47">
        <f>SUM(B54:B60)</f>
        <v>6292800</v>
      </c>
      <c r="C53" s="47">
        <f t="shared" ref="C53:G53" si="7">SUM(C54:C60)</f>
        <v>4207892</v>
      </c>
      <c r="D53" s="47">
        <f t="shared" si="7"/>
        <v>10500692</v>
      </c>
      <c r="E53" s="47">
        <f t="shared" si="7"/>
        <v>6644788.5599999996</v>
      </c>
      <c r="F53" s="47">
        <f t="shared" si="7"/>
        <v>6644788.5599999996</v>
      </c>
      <c r="G53" s="47">
        <f t="shared" si="7"/>
        <v>3855903.44</v>
      </c>
    </row>
    <row r="54" spans="1:7" x14ac:dyDescent="0.3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414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418</v>
      </c>
      <c r="B59" s="47">
        <v>6292800</v>
      </c>
      <c r="C59" s="47">
        <v>4207892</v>
      </c>
      <c r="D59" s="47">
        <v>10500692</v>
      </c>
      <c r="E59" s="47">
        <v>6644788.5599999996</v>
      </c>
      <c r="F59" s="47">
        <v>6644788.5599999996</v>
      </c>
      <c r="G59" s="47">
        <v>3855903.44</v>
      </c>
    </row>
    <row r="60" spans="1:7" x14ac:dyDescent="0.3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420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430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181980644</v>
      </c>
      <c r="C77" s="4">
        <f t="shared" ref="C77:G77" si="10">C43+C9</f>
        <v>8781504.9800000079</v>
      </c>
      <c r="D77" s="4">
        <f t="shared" si="10"/>
        <v>190762148.98000002</v>
      </c>
      <c r="E77" s="4">
        <f t="shared" si="10"/>
        <v>137984216.44999999</v>
      </c>
      <c r="F77" s="4">
        <f t="shared" si="10"/>
        <v>137263815.72</v>
      </c>
      <c r="G77" s="4">
        <f t="shared" si="10"/>
        <v>52777932.530000001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58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J14" sqref="J1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1" t="s">
        <v>436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437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6" t="s">
        <v>438</v>
      </c>
      <c r="B7" s="169" t="s">
        <v>304</v>
      </c>
      <c r="C7" s="169"/>
      <c r="D7" s="169"/>
      <c r="E7" s="169"/>
      <c r="F7" s="169"/>
      <c r="G7" s="169" t="s">
        <v>305</v>
      </c>
    </row>
    <row r="8" spans="1:7" ht="28.8" x14ac:dyDescent="0.3">
      <c r="A8" s="167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79"/>
    </row>
    <row r="9" spans="1:7" ht="15.75" customHeight="1" x14ac:dyDescent="0.3">
      <c r="A9" s="26" t="s">
        <v>439</v>
      </c>
      <c r="B9" s="119">
        <f>SUM(B10,B11,B12,B15,B16,B19)</f>
        <v>136952495</v>
      </c>
      <c r="C9" s="119">
        <f t="shared" ref="C9:G9" si="0">SUM(C10,C11,C12,C15,C16,C19)</f>
        <v>3252074.1900000079</v>
      </c>
      <c r="D9" s="119">
        <f t="shared" si="0"/>
        <v>140204569.19</v>
      </c>
      <c r="E9" s="119">
        <f t="shared" si="0"/>
        <v>103082511.38</v>
      </c>
      <c r="F9" s="119">
        <f t="shared" si="0"/>
        <v>102904502.56</v>
      </c>
      <c r="G9" s="119">
        <f t="shared" si="0"/>
        <v>37122057.810000002</v>
      </c>
    </row>
    <row r="10" spans="1:7" x14ac:dyDescent="0.3">
      <c r="A10" s="58" t="s">
        <v>440</v>
      </c>
      <c r="B10" s="75">
        <v>136952495</v>
      </c>
      <c r="C10" s="75">
        <v>3252074.1900000079</v>
      </c>
      <c r="D10" s="75">
        <v>140204569.19</v>
      </c>
      <c r="E10" s="75">
        <v>103082511.38</v>
      </c>
      <c r="F10" s="75">
        <v>102904502.56</v>
      </c>
      <c r="G10" s="76">
        <v>37122057.810000002</v>
      </c>
    </row>
    <row r="11" spans="1:7" ht="15.75" customHeight="1" x14ac:dyDescent="0.3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451</v>
      </c>
      <c r="B33" s="119">
        <f>B21+B9</f>
        <v>136952495</v>
      </c>
      <c r="C33" s="119">
        <f t="shared" ref="C33:G33" si="8">C21+C9</f>
        <v>3252074.1900000079</v>
      </c>
      <c r="D33" s="119">
        <f t="shared" si="8"/>
        <v>140204569.19</v>
      </c>
      <c r="E33" s="119">
        <f t="shared" si="8"/>
        <v>103082511.38</v>
      </c>
      <c r="F33" s="119">
        <f t="shared" si="8"/>
        <v>102904502.56</v>
      </c>
      <c r="G33" s="119">
        <f t="shared" si="8"/>
        <v>37122057.810000002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2025-10-24T20:41:31Z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